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摩擦杭　即時沈下量の検証" sheetId="1" r:id="rId1"/>
  </sheets>
  <definedNames>
    <definedName name="_xlnm.Print_Area" localSheetId="0">'摩擦杭　即時沈下量の検証'!$A$1:$K$56</definedName>
  </definedNames>
  <calcPr fullCalcOnLoad="1"/>
</workbook>
</file>

<file path=xl/sharedStrings.xml><?xml version="1.0" encoding="utf-8"?>
<sst xmlns="http://schemas.openxmlformats.org/spreadsheetml/2006/main" count="126" uniqueCount="101">
  <si>
    <t>摩擦杭</t>
  </si>
  <si>
    <t>摩擦杭の即時沈下量の検証</t>
  </si>
  <si>
    <t>【モデル図】</t>
  </si>
  <si>
    <t>Ｂ＊Ｌ</t>
  </si>
  <si>
    <t>(1/3)*杭長（Ｌ1）</t>
  </si>
  <si>
    <t>Ｈ</t>
  </si>
  <si>
    <t>Ｓｅ：</t>
  </si>
  <si>
    <t>即時沈下量（ｍ）</t>
  </si>
  <si>
    <t>Ｓｅ＝μｈ・ｑ√（Ａ）／Ｅ</t>
  </si>
  <si>
    <t>（４．３．２７）式　建築基礎構造設計指針Ｐ１４７より</t>
  </si>
  <si>
    <t>Ａ：</t>
  </si>
  <si>
    <t>基礎底面積（㎡）</t>
  </si>
  <si>
    <t>ｑ：</t>
  </si>
  <si>
    <t>基礎の平均荷重度（ｔ／㎡）</t>
  </si>
  <si>
    <t>Ｅ：</t>
  </si>
  <si>
    <t>地盤のヤング係数（ｔ／㎡）</t>
  </si>
  <si>
    <t>粘性土Ｅ＝２００＊Ｃ＝１００＊ｑｕ</t>
  </si>
  <si>
    <t>洪積砂Ｅ＝１４＊Ｎ</t>
  </si>
  <si>
    <t>μｈ：</t>
  </si>
  <si>
    <t>地盤のポアソン比・厚さ及び基礎底面の形状によって決まる係数</t>
  </si>
  <si>
    <t>（表４．３．３）基礎構造設計指針Ｐ１４８より求める</t>
  </si>
  <si>
    <t>沈下係数μｈ表４．３．３より</t>
  </si>
  <si>
    <t>【計算条件】</t>
  </si>
  <si>
    <t>地層</t>
  </si>
  <si>
    <t>粘土</t>
  </si>
  <si>
    <t>地層は（粘土・砂）のいずれかにて入力する</t>
  </si>
  <si>
    <t>ポアソン比</t>
  </si>
  <si>
    <t>H／√(A)</t>
  </si>
  <si>
    <t>備考</t>
  </si>
  <si>
    <t>Ｂ</t>
  </si>
  <si>
    <t>(m)</t>
  </si>
  <si>
    <t>等価断面の換算した一辺の長さφ／２（ｍ）</t>
  </si>
  <si>
    <t>ν</t>
  </si>
  <si>
    <t>Ｌ／Ｂ</t>
  </si>
  <si>
    <t>∞</t>
  </si>
  <si>
    <t>Ｌ</t>
  </si>
  <si>
    <t>1</t>
  </si>
  <si>
    <t>飽和した</t>
  </si>
  <si>
    <t>Ａ</t>
  </si>
  <si>
    <t>（㎡）</t>
  </si>
  <si>
    <t>Ａ＝Ｂ＊Ｌ</t>
  </si>
  <si>
    <t>２</t>
  </si>
  <si>
    <t>粘性土</t>
  </si>
  <si>
    <t>杭先端地盤面より軟弱地盤までの深さ（ｍ）</t>
  </si>
  <si>
    <t>5</t>
  </si>
  <si>
    <t>√（Ａ）</t>
  </si>
  <si>
    <t>砂質土</t>
  </si>
  <si>
    <t>2</t>
  </si>
  <si>
    <t>ローム</t>
  </si>
  <si>
    <t>地盤のポアソン比</t>
  </si>
  <si>
    <t>間隙比</t>
  </si>
  <si>
    <t>μｈ</t>
  </si>
  <si>
    <t>沈下係数μｈ表４．３．３よりの計算値入力</t>
  </si>
  <si>
    <t>大きい</t>
  </si>
  <si>
    <t>Ｎ値</t>
  </si>
  <si>
    <t>洪積砂の時：平均Ｎ値を入力する</t>
  </si>
  <si>
    <t>ｑｕ</t>
  </si>
  <si>
    <t>(t/㎡)</t>
  </si>
  <si>
    <t>洪積粘土の時：ｑｕ値入力する</t>
  </si>
  <si>
    <t>Ｅ</t>
  </si>
  <si>
    <t>粘性土Ｅ＝１００＊ｑｕ　砂Ｅ＝１４＊Ｎ</t>
  </si>
  <si>
    <t>表より</t>
  </si>
  <si>
    <t>～</t>
  </si>
  <si>
    <t>Δσｚ</t>
  </si>
  <si>
    <t>上載荷重（t/㎡）は別途計算する</t>
  </si>
  <si>
    <t>μｈの値＝</t>
  </si>
  <si>
    <t>＋(</t>
  </si>
  <si>
    <t>－</t>
  </si>
  <si>
    <t>)＊</t>
  </si>
  <si>
    <t>＝</t>
  </si>
  <si>
    <t>杭先端力Ｐ</t>
  </si>
  <si>
    <t>(t)</t>
  </si>
  <si>
    <t>杭の許容耐力（ｔ）か建物重量(t)いずれか入力</t>
  </si>
  <si>
    <t>杭長Ｌ１</t>
  </si>
  <si>
    <t>飽和した粘土</t>
  </si>
  <si>
    <t>ν=0.5</t>
  </si>
  <si>
    <t>杭径Ｄ</t>
  </si>
  <si>
    <t>先端杭外径</t>
  </si>
  <si>
    <t>砂質土、関東ローム</t>
  </si>
  <si>
    <t>ν=0.3</t>
  </si>
  <si>
    <t>直径φ</t>
  </si>
  <si>
    <t>（m）</t>
  </si>
  <si>
    <t>軟弱地盤面の直径（１／３*杭の長さ＋Ｄ）</t>
  </si>
  <si>
    <t>間隙比の大きい関東ローム</t>
  </si>
  <si>
    <t>ν=0.15</t>
  </si>
  <si>
    <t>P/A1</t>
  </si>
  <si>
    <t>P/A1=P/｛π*(φ/2)^2｝</t>
  </si>
  <si>
    <t>q</t>
  </si>
  <si>
    <t>ｑ＝建物荷重Ｐ／Ａ１＋上載荷重Δσｚ</t>
  </si>
  <si>
    <t>Ｓｅ</t>
  </si>
  <si>
    <t>(cm)</t>
  </si>
  <si>
    <t>即時沈下量Ｓｅ＝μｈ・ｑ・√（Ａ）／Ｅ</t>
  </si>
  <si>
    <t>Ｓｅ１</t>
  </si>
  <si>
    <t>建物荷重による沈下量Ｓｅ1＝μｈ・ｑ・√（Ａ）／Ｅ</t>
  </si>
  <si>
    <t>考察</t>
  </si>
  <si>
    <t>結果直接入力</t>
  </si>
  <si>
    <t>入力</t>
  </si>
  <si>
    <t>建物荷重＋上載荷重の沈下量は</t>
  </si>
  <si>
    <t>ｃｍで許容沈下量は</t>
  </si>
  <si>
    <t>ｃｍ故</t>
  </si>
  <si>
    <t>尚、試験杭により全体の地層の確認を行い、検討する事とします。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</si>
</sst>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4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14" xfId="0" applyNumberFormat="1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4" xfId="0" applyNumberFormat="1" applyFont="1" applyBorder="1" applyAlignment="1">
      <alignment horizontal="centerContinuous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2" fontId="0" fillId="0" borderId="15" xfId="0" applyNumberFormat="1" applyBorder="1" applyAlignment="1">
      <alignment vertical="center"/>
    </xf>
    <xf numFmtId="0" fontId="0" fillId="0" borderId="16" xfId="0" applyNumberFormat="1" applyFont="1" applyBorder="1" applyAlignment="1">
      <alignment horizontal="centerContinuous" vertical="center"/>
    </xf>
    <xf numFmtId="0" fontId="0" fillId="0" borderId="17" xfId="0" applyNumberFormat="1" applyFont="1" applyBorder="1" applyAlignment="1">
      <alignment horizontal="centerContinuous" vertical="center"/>
    </xf>
    <xf numFmtId="176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33" borderId="15" xfId="0" applyNumberFormat="1" applyFont="1" applyFill="1" applyBorder="1" applyAlignment="1">
      <alignment vertical="center"/>
    </xf>
    <xf numFmtId="2" fontId="0" fillId="33" borderId="15" xfId="0" applyNumberFormat="1" applyFont="1" applyFill="1" applyBorder="1" applyAlignment="1">
      <alignment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left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34" borderId="15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7" xfId="0" applyNumberFormat="1" applyFont="1" applyBorder="1" applyAlignment="1">
      <alignment vertical="center"/>
    </xf>
    <xf numFmtId="0" fontId="0" fillId="34" borderId="15" xfId="0" applyNumberFormat="1" applyFont="1" applyFill="1" applyBorder="1" applyAlignment="1">
      <alignment horizontal="center" vertical="center"/>
    </xf>
    <xf numFmtId="0" fontId="0" fillId="35" borderId="15" xfId="0" applyNumberFormat="1" applyFont="1" applyFill="1" applyBorder="1" applyAlignment="1">
      <alignment horizontal="center" vertical="center"/>
    </xf>
    <xf numFmtId="2" fontId="0" fillId="35" borderId="15" xfId="0" applyNumberFormat="1" applyFont="1" applyFill="1" applyBorder="1" applyAlignment="1">
      <alignment vertical="center"/>
    </xf>
    <xf numFmtId="0" fontId="0" fillId="35" borderId="15" xfId="0" applyNumberFormat="1" applyFont="1" applyFill="1" applyBorder="1" applyAlignment="1">
      <alignment vertical="center"/>
    </xf>
    <xf numFmtId="2" fontId="0" fillId="35" borderId="15" xfId="0" applyNumberFormat="1" applyFont="1" applyFill="1" applyBorder="1" applyAlignment="1">
      <alignment vertical="center"/>
    </xf>
    <xf numFmtId="0" fontId="0" fillId="35" borderId="15" xfId="0" applyNumberFormat="1" applyFont="1" applyFill="1" applyBorder="1" applyAlignment="1">
      <alignment vertical="center"/>
    </xf>
    <xf numFmtId="0" fontId="0" fillId="35" borderId="15" xfId="0" applyNumberFormat="1" applyFont="1" applyFill="1" applyBorder="1" applyAlignment="1">
      <alignment vertical="center"/>
    </xf>
    <xf numFmtId="0" fontId="0" fillId="35" borderId="0" xfId="0" applyNumberFormat="1" applyFont="1" applyFill="1" applyAlignment="1">
      <alignment vertical="center"/>
    </xf>
    <xf numFmtId="0" fontId="0" fillId="35" borderId="15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http://www.forum-design.co.jp/" TargetMode="External" /><Relationship Id="rId3" Type="http://schemas.openxmlformats.org/officeDocument/2006/relationships/hyperlink" Target="http://www.forum-design.co.jp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3</xdr:row>
      <xdr:rowOff>142875</xdr:rowOff>
    </xdr:from>
    <xdr:to>
      <xdr:col>6</xdr:col>
      <xdr:colOff>552450</xdr:colOff>
      <xdr:row>15</xdr:row>
      <xdr:rowOff>152400</xdr:rowOff>
    </xdr:to>
    <xdr:sp>
      <xdr:nvSpPr>
        <xdr:cNvPr id="1" name="AutoShape 34"/>
        <xdr:cNvSpPr>
          <a:spLocks noChangeAspect="1"/>
        </xdr:cNvSpPr>
      </xdr:nvSpPr>
      <xdr:spPr>
        <a:xfrm>
          <a:off x="2171700" y="2714625"/>
          <a:ext cx="2371725" cy="2409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781050</xdr:colOff>
      <xdr:row>10</xdr:row>
      <xdr:rowOff>152400</xdr:rowOff>
    </xdr:from>
    <xdr:to>
      <xdr:col>6</xdr:col>
      <xdr:colOff>523875</xdr:colOff>
      <xdr:row>10</xdr:row>
      <xdr:rowOff>152400</xdr:rowOff>
    </xdr:to>
    <xdr:sp>
      <xdr:nvSpPr>
        <xdr:cNvPr id="2" name="Line 36"/>
        <xdr:cNvSpPr>
          <a:spLocks/>
        </xdr:cNvSpPr>
      </xdr:nvSpPr>
      <xdr:spPr>
        <a:xfrm>
          <a:off x="2190750" y="4124325"/>
          <a:ext cx="2324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13</xdr:row>
      <xdr:rowOff>142875</xdr:rowOff>
    </xdr:from>
    <xdr:to>
      <xdr:col>6</xdr:col>
      <xdr:colOff>542925</xdr:colOff>
      <xdr:row>13</xdr:row>
      <xdr:rowOff>142875</xdr:rowOff>
    </xdr:to>
    <xdr:sp>
      <xdr:nvSpPr>
        <xdr:cNvPr id="3" name="Line 37"/>
        <xdr:cNvSpPr>
          <a:spLocks/>
        </xdr:cNvSpPr>
      </xdr:nvSpPr>
      <xdr:spPr>
        <a:xfrm>
          <a:off x="2219325" y="471487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10</xdr:row>
      <xdr:rowOff>76200</xdr:rowOff>
    </xdr:from>
    <xdr:to>
      <xdr:col>5</xdr:col>
      <xdr:colOff>257175</xdr:colOff>
      <xdr:row>10</xdr:row>
      <xdr:rowOff>152400</xdr:rowOff>
    </xdr:to>
    <xdr:sp>
      <xdr:nvSpPr>
        <xdr:cNvPr id="4" name="Rectangle 38" descr="20%"/>
        <xdr:cNvSpPr>
          <a:spLocks/>
        </xdr:cNvSpPr>
      </xdr:nvSpPr>
      <xdr:spPr>
        <a:xfrm>
          <a:off x="2724150" y="4048125"/>
          <a:ext cx="933450" cy="7620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10</xdr:row>
      <xdr:rowOff>123825</xdr:rowOff>
    </xdr:from>
    <xdr:to>
      <xdr:col>3</xdr:col>
      <xdr:colOff>114300</xdr:colOff>
      <xdr:row>14</xdr:row>
      <xdr:rowOff>19050</xdr:rowOff>
    </xdr:to>
    <xdr:sp>
      <xdr:nvSpPr>
        <xdr:cNvPr id="5" name="Line 39"/>
        <xdr:cNvSpPr>
          <a:spLocks/>
        </xdr:cNvSpPr>
      </xdr:nvSpPr>
      <xdr:spPr>
        <a:xfrm>
          <a:off x="2343150" y="40957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9</xdr:row>
      <xdr:rowOff>0</xdr:rowOff>
    </xdr:from>
    <xdr:to>
      <xdr:col>3</xdr:col>
      <xdr:colOff>495300</xdr:colOff>
      <xdr:row>10</xdr:row>
      <xdr:rowOff>9525</xdr:rowOff>
    </xdr:to>
    <xdr:sp>
      <xdr:nvSpPr>
        <xdr:cNvPr id="6" name="Line 40"/>
        <xdr:cNvSpPr>
          <a:spLocks/>
        </xdr:cNvSpPr>
      </xdr:nvSpPr>
      <xdr:spPr>
        <a:xfrm>
          <a:off x="2724150" y="37719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9</xdr:row>
      <xdr:rowOff>28575</xdr:rowOff>
    </xdr:from>
    <xdr:to>
      <xdr:col>5</xdr:col>
      <xdr:colOff>266700</xdr:colOff>
      <xdr:row>10</xdr:row>
      <xdr:rowOff>38100</xdr:rowOff>
    </xdr:to>
    <xdr:sp>
      <xdr:nvSpPr>
        <xdr:cNvPr id="7" name="Line 41"/>
        <xdr:cNvSpPr>
          <a:spLocks/>
        </xdr:cNvSpPr>
      </xdr:nvSpPr>
      <xdr:spPr>
        <a:xfrm>
          <a:off x="3667125" y="38004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9</xdr:row>
      <xdr:rowOff>28575</xdr:rowOff>
    </xdr:from>
    <xdr:to>
      <xdr:col>5</xdr:col>
      <xdr:colOff>352425</xdr:colOff>
      <xdr:row>9</xdr:row>
      <xdr:rowOff>28575</xdr:rowOff>
    </xdr:to>
    <xdr:sp>
      <xdr:nvSpPr>
        <xdr:cNvPr id="8" name="Line 42"/>
        <xdr:cNvSpPr>
          <a:spLocks/>
        </xdr:cNvSpPr>
      </xdr:nvSpPr>
      <xdr:spPr>
        <a:xfrm>
          <a:off x="2705100" y="38004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10</xdr:row>
      <xdr:rowOff>133350</xdr:rowOff>
    </xdr:from>
    <xdr:to>
      <xdr:col>3</xdr:col>
      <xdr:colOff>142875</xdr:colOff>
      <xdr:row>11</xdr:row>
      <xdr:rowOff>0</xdr:rowOff>
    </xdr:to>
    <xdr:sp>
      <xdr:nvSpPr>
        <xdr:cNvPr id="9" name="Freeform 43"/>
        <xdr:cNvSpPr>
          <a:spLocks/>
        </xdr:cNvSpPr>
      </xdr:nvSpPr>
      <xdr:spPr>
        <a:xfrm>
          <a:off x="2324100" y="4105275"/>
          <a:ext cx="47625" cy="66675"/>
        </a:xfrm>
        <a:custGeom>
          <a:pathLst>
            <a:path h="7" w="5">
              <a:moveTo>
                <a:pt x="0" y="3"/>
              </a:moveTo>
              <a:lnTo>
                <a:pt x="0" y="3"/>
              </a:lnTo>
              <a:lnTo>
                <a:pt x="0" y="2"/>
              </a:lnTo>
              <a:lnTo>
                <a:pt x="0" y="1"/>
              </a:lnTo>
              <a:lnTo>
                <a:pt x="1" y="1"/>
              </a:lnTo>
              <a:lnTo>
                <a:pt x="2" y="1"/>
              </a:lnTo>
              <a:lnTo>
                <a:pt x="2" y="0"/>
              </a:lnTo>
              <a:lnTo>
                <a:pt x="2" y="1"/>
              </a:lnTo>
              <a:lnTo>
                <a:pt x="3" y="1"/>
              </a:lnTo>
              <a:lnTo>
                <a:pt x="4" y="1"/>
              </a:lnTo>
              <a:lnTo>
                <a:pt x="4" y="2"/>
              </a:lnTo>
              <a:lnTo>
                <a:pt x="4" y="3"/>
              </a:lnTo>
              <a:lnTo>
                <a:pt x="5" y="3"/>
              </a:lnTo>
              <a:lnTo>
                <a:pt x="4" y="3"/>
              </a:lnTo>
              <a:lnTo>
                <a:pt x="4" y="4"/>
              </a:lnTo>
              <a:lnTo>
                <a:pt x="4" y="5"/>
              </a:lnTo>
              <a:lnTo>
                <a:pt x="3" y="5"/>
              </a:lnTo>
              <a:lnTo>
                <a:pt x="2" y="5"/>
              </a:lnTo>
              <a:lnTo>
                <a:pt x="2" y="7"/>
              </a:lnTo>
              <a:lnTo>
                <a:pt x="2" y="5"/>
              </a:lnTo>
              <a:lnTo>
                <a:pt x="1" y="5"/>
              </a:lnTo>
              <a:lnTo>
                <a:pt x="0" y="5"/>
              </a:lnTo>
              <a:lnTo>
                <a:pt x="0" y="4"/>
              </a:lnTo>
              <a:lnTo>
                <a:pt x="0" y="3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13</xdr:row>
      <xdr:rowOff>123825</xdr:rowOff>
    </xdr:from>
    <xdr:to>
      <xdr:col>3</xdr:col>
      <xdr:colOff>133350</xdr:colOff>
      <xdr:row>13</xdr:row>
      <xdr:rowOff>161925</xdr:rowOff>
    </xdr:to>
    <xdr:sp>
      <xdr:nvSpPr>
        <xdr:cNvPr id="10" name="Freeform 44"/>
        <xdr:cNvSpPr>
          <a:spLocks/>
        </xdr:cNvSpPr>
      </xdr:nvSpPr>
      <xdr:spPr>
        <a:xfrm>
          <a:off x="2314575" y="4695825"/>
          <a:ext cx="47625" cy="38100"/>
        </a:xfrm>
        <a:custGeom>
          <a:pathLst>
            <a:path h="4" w="5">
              <a:moveTo>
                <a:pt x="0" y="2"/>
              </a:moveTo>
              <a:lnTo>
                <a:pt x="0" y="2"/>
              </a:lnTo>
              <a:lnTo>
                <a:pt x="0" y="1"/>
              </a:lnTo>
              <a:lnTo>
                <a:pt x="1" y="1"/>
              </a:lnTo>
              <a:lnTo>
                <a:pt x="2" y="1"/>
              </a:lnTo>
              <a:lnTo>
                <a:pt x="2" y="0"/>
              </a:lnTo>
              <a:lnTo>
                <a:pt x="2" y="1"/>
              </a:lnTo>
              <a:lnTo>
                <a:pt x="3" y="1"/>
              </a:lnTo>
              <a:lnTo>
                <a:pt x="4" y="1"/>
              </a:lnTo>
              <a:lnTo>
                <a:pt x="4" y="2"/>
              </a:lnTo>
              <a:lnTo>
                <a:pt x="5" y="2"/>
              </a:lnTo>
              <a:lnTo>
                <a:pt x="4" y="3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1" y="4"/>
              </a:lnTo>
              <a:lnTo>
                <a:pt x="0" y="4"/>
              </a:lnTo>
              <a:lnTo>
                <a:pt x="0" y="3"/>
              </a:lnTo>
              <a:lnTo>
                <a:pt x="0" y="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8</xdr:row>
      <xdr:rowOff>190500</xdr:rowOff>
    </xdr:from>
    <xdr:to>
      <xdr:col>3</xdr:col>
      <xdr:colOff>533400</xdr:colOff>
      <xdr:row>9</xdr:row>
      <xdr:rowOff>28575</xdr:rowOff>
    </xdr:to>
    <xdr:sp>
      <xdr:nvSpPr>
        <xdr:cNvPr id="11" name="Freeform 45"/>
        <xdr:cNvSpPr>
          <a:spLocks/>
        </xdr:cNvSpPr>
      </xdr:nvSpPr>
      <xdr:spPr>
        <a:xfrm>
          <a:off x="2705100" y="3762375"/>
          <a:ext cx="57150" cy="38100"/>
        </a:xfrm>
        <a:custGeom>
          <a:pathLst>
            <a:path h="4" w="6">
              <a:moveTo>
                <a:pt x="0" y="2"/>
              </a:moveTo>
              <a:lnTo>
                <a:pt x="0" y="2"/>
              </a:lnTo>
              <a:lnTo>
                <a:pt x="0" y="1"/>
              </a:lnTo>
              <a:lnTo>
                <a:pt x="0" y="0"/>
              </a:lnTo>
              <a:lnTo>
                <a:pt x="1" y="0"/>
              </a:lnTo>
              <a:lnTo>
                <a:pt x="2" y="0"/>
              </a:lnTo>
              <a:lnTo>
                <a:pt x="3" y="0"/>
              </a:lnTo>
              <a:lnTo>
                <a:pt x="4" y="0"/>
              </a:lnTo>
              <a:lnTo>
                <a:pt x="4" y="1"/>
              </a:lnTo>
              <a:lnTo>
                <a:pt x="4" y="2"/>
              </a:lnTo>
              <a:lnTo>
                <a:pt x="6" y="2"/>
              </a:lnTo>
              <a:lnTo>
                <a:pt x="4" y="2"/>
              </a:lnTo>
              <a:lnTo>
                <a:pt x="4" y="3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1" y="4"/>
              </a:lnTo>
              <a:lnTo>
                <a:pt x="0" y="4"/>
              </a:lnTo>
              <a:lnTo>
                <a:pt x="0" y="3"/>
              </a:lnTo>
              <a:lnTo>
                <a:pt x="0" y="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9</xdr:row>
      <xdr:rowOff>19050</xdr:rowOff>
    </xdr:from>
    <xdr:to>
      <xdr:col>5</xdr:col>
      <xdr:colOff>314325</xdr:colOff>
      <xdr:row>9</xdr:row>
      <xdr:rowOff>66675</xdr:rowOff>
    </xdr:to>
    <xdr:sp>
      <xdr:nvSpPr>
        <xdr:cNvPr id="12" name="Freeform 46"/>
        <xdr:cNvSpPr>
          <a:spLocks/>
        </xdr:cNvSpPr>
      </xdr:nvSpPr>
      <xdr:spPr>
        <a:xfrm>
          <a:off x="3667125" y="3790950"/>
          <a:ext cx="47625" cy="47625"/>
        </a:xfrm>
        <a:custGeom>
          <a:pathLst>
            <a:path h="5" w="5">
              <a:moveTo>
                <a:pt x="0" y="2"/>
              </a:moveTo>
              <a:lnTo>
                <a:pt x="0" y="2"/>
              </a:lnTo>
              <a:lnTo>
                <a:pt x="0" y="1"/>
              </a:lnTo>
              <a:lnTo>
                <a:pt x="1" y="1"/>
              </a:lnTo>
              <a:lnTo>
                <a:pt x="2" y="1"/>
              </a:lnTo>
              <a:lnTo>
                <a:pt x="2" y="0"/>
              </a:lnTo>
              <a:lnTo>
                <a:pt x="2" y="1"/>
              </a:lnTo>
              <a:lnTo>
                <a:pt x="3" y="1"/>
              </a:lnTo>
              <a:lnTo>
                <a:pt x="4" y="1"/>
              </a:lnTo>
              <a:lnTo>
                <a:pt x="4" y="2"/>
              </a:lnTo>
              <a:lnTo>
                <a:pt x="5" y="2"/>
              </a:lnTo>
              <a:lnTo>
                <a:pt x="4" y="3"/>
              </a:lnTo>
              <a:lnTo>
                <a:pt x="4" y="5"/>
              </a:lnTo>
              <a:lnTo>
                <a:pt x="3" y="5"/>
              </a:lnTo>
              <a:lnTo>
                <a:pt x="2" y="5"/>
              </a:lnTo>
              <a:lnTo>
                <a:pt x="1" y="5"/>
              </a:lnTo>
              <a:lnTo>
                <a:pt x="0" y="5"/>
              </a:lnTo>
              <a:lnTo>
                <a:pt x="0" y="3"/>
              </a:lnTo>
              <a:lnTo>
                <a:pt x="0" y="2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3</xdr:row>
      <xdr:rowOff>161925</xdr:rowOff>
    </xdr:from>
    <xdr:to>
      <xdr:col>4</xdr:col>
      <xdr:colOff>400050</xdr:colOff>
      <xdr:row>10</xdr:row>
      <xdr:rowOff>123825</xdr:rowOff>
    </xdr:to>
    <xdr:sp>
      <xdr:nvSpPr>
        <xdr:cNvPr id="13" name="Rectangle 47"/>
        <xdr:cNvSpPr>
          <a:spLocks/>
        </xdr:cNvSpPr>
      </xdr:nvSpPr>
      <xdr:spPr>
        <a:xfrm>
          <a:off x="3114675" y="2733675"/>
          <a:ext cx="171450" cy="1362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800100</xdr:colOff>
      <xdr:row>6</xdr:row>
      <xdr:rowOff>180975</xdr:rowOff>
    </xdr:from>
    <xdr:to>
      <xdr:col>6</xdr:col>
      <xdr:colOff>485775</xdr:colOff>
      <xdr:row>6</xdr:row>
      <xdr:rowOff>180975</xdr:rowOff>
    </xdr:to>
    <xdr:sp>
      <xdr:nvSpPr>
        <xdr:cNvPr id="14" name="Line 48"/>
        <xdr:cNvSpPr>
          <a:spLocks/>
        </xdr:cNvSpPr>
      </xdr:nvSpPr>
      <xdr:spPr>
        <a:xfrm>
          <a:off x="2209800" y="335280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438150</xdr:colOff>
      <xdr:row>6</xdr:row>
      <xdr:rowOff>152400</xdr:rowOff>
    </xdr:from>
    <xdr:to>
      <xdr:col>6</xdr:col>
      <xdr:colOff>438150</xdr:colOff>
      <xdr:row>11</xdr:row>
      <xdr:rowOff>19050</xdr:rowOff>
    </xdr:to>
    <xdr:sp>
      <xdr:nvSpPr>
        <xdr:cNvPr id="15" name="Line 49"/>
        <xdr:cNvSpPr>
          <a:spLocks/>
        </xdr:cNvSpPr>
      </xdr:nvSpPr>
      <xdr:spPr>
        <a:xfrm>
          <a:off x="4429125" y="33242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466725</xdr:colOff>
      <xdr:row>6</xdr:row>
      <xdr:rowOff>180975</xdr:rowOff>
    </xdr:from>
    <xdr:to>
      <xdr:col>4</xdr:col>
      <xdr:colOff>219075</xdr:colOff>
      <xdr:row>10</xdr:row>
      <xdr:rowOff>123825</xdr:rowOff>
    </xdr:to>
    <xdr:sp>
      <xdr:nvSpPr>
        <xdr:cNvPr id="16" name="Line 50"/>
        <xdr:cNvSpPr>
          <a:spLocks/>
        </xdr:cNvSpPr>
      </xdr:nvSpPr>
      <xdr:spPr>
        <a:xfrm flipH="1">
          <a:off x="2695575" y="3352800"/>
          <a:ext cx="4095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6</xdr:row>
      <xdr:rowOff>180975</xdr:rowOff>
    </xdr:from>
    <xdr:to>
      <xdr:col>5</xdr:col>
      <xdr:colOff>257175</xdr:colOff>
      <xdr:row>10</xdr:row>
      <xdr:rowOff>133350</xdr:rowOff>
    </xdr:to>
    <xdr:sp>
      <xdr:nvSpPr>
        <xdr:cNvPr id="17" name="Line 51"/>
        <xdr:cNvSpPr>
          <a:spLocks/>
        </xdr:cNvSpPr>
      </xdr:nvSpPr>
      <xdr:spPr>
        <a:xfrm>
          <a:off x="3286125" y="3352800"/>
          <a:ext cx="3714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295275</xdr:colOff>
      <xdr:row>5</xdr:row>
      <xdr:rowOff>171450</xdr:rowOff>
    </xdr:from>
    <xdr:to>
      <xdr:col>4</xdr:col>
      <xdr:colOff>295275</xdr:colOff>
      <xdr:row>7</xdr:row>
      <xdr:rowOff>28575</xdr:rowOff>
    </xdr:to>
    <xdr:sp>
      <xdr:nvSpPr>
        <xdr:cNvPr id="18" name="Line 52"/>
        <xdr:cNvSpPr>
          <a:spLocks/>
        </xdr:cNvSpPr>
      </xdr:nvSpPr>
      <xdr:spPr>
        <a:xfrm>
          <a:off x="3181350" y="3143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171450</xdr:rowOff>
    </xdr:from>
    <xdr:to>
      <xdr:col>4</xdr:col>
      <xdr:colOff>352425</xdr:colOff>
      <xdr:row>7</xdr:row>
      <xdr:rowOff>95250</xdr:rowOff>
    </xdr:to>
    <xdr:sp>
      <xdr:nvSpPr>
        <xdr:cNvPr id="19" name="Freeform 53"/>
        <xdr:cNvSpPr>
          <a:spLocks/>
        </xdr:cNvSpPr>
      </xdr:nvSpPr>
      <xdr:spPr>
        <a:xfrm>
          <a:off x="3124200" y="3343275"/>
          <a:ext cx="114300" cy="123825"/>
        </a:xfrm>
        <a:custGeom>
          <a:pathLst>
            <a:path h="13" w="12">
              <a:moveTo>
                <a:pt x="6" y="13"/>
              </a:moveTo>
              <a:lnTo>
                <a:pt x="12" y="0"/>
              </a:lnTo>
              <a:lnTo>
                <a:pt x="0" y="0"/>
              </a:lnTo>
              <a:lnTo>
                <a:pt x="6" y="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11</xdr:row>
      <xdr:rowOff>19050</xdr:rowOff>
    </xdr:from>
    <xdr:to>
      <xdr:col>5</xdr:col>
      <xdr:colOff>247650</xdr:colOff>
      <xdr:row>11</xdr:row>
      <xdr:rowOff>133350</xdr:rowOff>
    </xdr:to>
    <xdr:sp>
      <xdr:nvSpPr>
        <xdr:cNvPr id="20" name="Rectangle 54"/>
        <xdr:cNvSpPr>
          <a:spLocks/>
        </xdr:cNvSpPr>
      </xdr:nvSpPr>
      <xdr:spPr>
        <a:xfrm>
          <a:off x="2705100" y="4191000"/>
          <a:ext cx="9429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11</xdr:row>
      <xdr:rowOff>19050</xdr:rowOff>
    </xdr:from>
    <xdr:to>
      <xdr:col>3</xdr:col>
      <xdr:colOff>600075</xdr:colOff>
      <xdr:row>11</xdr:row>
      <xdr:rowOff>104775</xdr:rowOff>
    </xdr:to>
    <xdr:sp>
      <xdr:nvSpPr>
        <xdr:cNvPr id="21" name="Line 55"/>
        <xdr:cNvSpPr>
          <a:spLocks/>
        </xdr:cNvSpPr>
      </xdr:nvSpPr>
      <xdr:spPr>
        <a:xfrm>
          <a:off x="2828925" y="41910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11</xdr:row>
      <xdr:rowOff>38100</xdr:rowOff>
    </xdr:from>
    <xdr:to>
      <xdr:col>4</xdr:col>
      <xdr:colOff>0</xdr:colOff>
      <xdr:row>11</xdr:row>
      <xdr:rowOff>171450</xdr:rowOff>
    </xdr:to>
    <xdr:sp>
      <xdr:nvSpPr>
        <xdr:cNvPr id="22" name="Freeform 56"/>
        <xdr:cNvSpPr>
          <a:spLocks/>
        </xdr:cNvSpPr>
      </xdr:nvSpPr>
      <xdr:spPr>
        <a:xfrm>
          <a:off x="2771775" y="4210050"/>
          <a:ext cx="114300" cy="133350"/>
        </a:xfrm>
        <a:custGeom>
          <a:pathLst>
            <a:path h="14" w="12">
              <a:moveTo>
                <a:pt x="6" y="14"/>
              </a:moveTo>
              <a:lnTo>
                <a:pt x="12" y="0"/>
              </a:lnTo>
              <a:lnTo>
                <a:pt x="0" y="0"/>
              </a:lnTo>
              <a:lnTo>
                <a:pt x="6" y="14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11</xdr:row>
      <xdr:rowOff>0</xdr:rowOff>
    </xdr:from>
    <xdr:to>
      <xdr:col>4</xdr:col>
      <xdr:colOff>152400</xdr:colOff>
      <xdr:row>11</xdr:row>
      <xdr:rowOff>85725</xdr:rowOff>
    </xdr:to>
    <xdr:sp>
      <xdr:nvSpPr>
        <xdr:cNvPr id="23" name="Line 57"/>
        <xdr:cNvSpPr>
          <a:spLocks/>
        </xdr:cNvSpPr>
      </xdr:nvSpPr>
      <xdr:spPr>
        <a:xfrm>
          <a:off x="3038475" y="41719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11</xdr:row>
      <xdr:rowOff>19050</xdr:rowOff>
    </xdr:from>
    <xdr:to>
      <xdr:col>4</xdr:col>
      <xdr:colOff>219075</xdr:colOff>
      <xdr:row>11</xdr:row>
      <xdr:rowOff>142875</xdr:rowOff>
    </xdr:to>
    <xdr:sp>
      <xdr:nvSpPr>
        <xdr:cNvPr id="24" name="Freeform 58"/>
        <xdr:cNvSpPr>
          <a:spLocks/>
        </xdr:cNvSpPr>
      </xdr:nvSpPr>
      <xdr:spPr>
        <a:xfrm>
          <a:off x="2981325" y="4191000"/>
          <a:ext cx="123825" cy="123825"/>
        </a:xfrm>
        <a:custGeom>
          <a:pathLst>
            <a:path h="13" w="13">
              <a:moveTo>
                <a:pt x="6" y="13"/>
              </a:moveTo>
              <a:lnTo>
                <a:pt x="13" y="0"/>
              </a:lnTo>
              <a:lnTo>
                <a:pt x="0" y="0"/>
              </a:lnTo>
              <a:lnTo>
                <a:pt x="6" y="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11</xdr:row>
      <xdr:rowOff>0</xdr:rowOff>
    </xdr:from>
    <xdr:to>
      <xdr:col>4</xdr:col>
      <xdr:colOff>390525</xdr:colOff>
      <xdr:row>11</xdr:row>
      <xdr:rowOff>85725</xdr:rowOff>
    </xdr:to>
    <xdr:sp>
      <xdr:nvSpPr>
        <xdr:cNvPr id="25" name="Line 59"/>
        <xdr:cNvSpPr>
          <a:spLocks/>
        </xdr:cNvSpPr>
      </xdr:nvSpPr>
      <xdr:spPr>
        <a:xfrm>
          <a:off x="3276600" y="41719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11</xdr:row>
      <xdr:rowOff>19050</xdr:rowOff>
    </xdr:from>
    <xdr:to>
      <xdr:col>4</xdr:col>
      <xdr:colOff>447675</xdr:colOff>
      <xdr:row>11</xdr:row>
      <xdr:rowOff>142875</xdr:rowOff>
    </xdr:to>
    <xdr:sp>
      <xdr:nvSpPr>
        <xdr:cNvPr id="26" name="Freeform 60"/>
        <xdr:cNvSpPr>
          <a:spLocks/>
        </xdr:cNvSpPr>
      </xdr:nvSpPr>
      <xdr:spPr>
        <a:xfrm>
          <a:off x="3209925" y="4191000"/>
          <a:ext cx="123825" cy="123825"/>
        </a:xfrm>
        <a:custGeom>
          <a:pathLst>
            <a:path h="13" w="13">
              <a:moveTo>
                <a:pt x="7" y="13"/>
              </a:moveTo>
              <a:lnTo>
                <a:pt x="13" y="0"/>
              </a:lnTo>
              <a:lnTo>
                <a:pt x="0" y="0"/>
              </a:lnTo>
              <a:lnTo>
                <a:pt x="7" y="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0</xdr:rowOff>
    </xdr:from>
    <xdr:to>
      <xdr:col>5</xdr:col>
      <xdr:colOff>85725</xdr:colOff>
      <xdr:row>11</xdr:row>
      <xdr:rowOff>66675</xdr:rowOff>
    </xdr:to>
    <xdr:sp>
      <xdr:nvSpPr>
        <xdr:cNvPr id="27" name="Line 61"/>
        <xdr:cNvSpPr>
          <a:spLocks/>
        </xdr:cNvSpPr>
      </xdr:nvSpPr>
      <xdr:spPr>
        <a:xfrm>
          <a:off x="3486150" y="417195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9525</xdr:rowOff>
    </xdr:from>
    <xdr:to>
      <xdr:col>5</xdr:col>
      <xdr:colOff>142875</xdr:colOff>
      <xdr:row>11</xdr:row>
      <xdr:rowOff>133350</xdr:rowOff>
    </xdr:to>
    <xdr:sp>
      <xdr:nvSpPr>
        <xdr:cNvPr id="28" name="Freeform 62"/>
        <xdr:cNvSpPr>
          <a:spLocks/>
        </xdr:cNvSpPr>
      </xdr:nvSpPr>
      <xdr:spPr>
        <a:xfrm>
          <a:off x="3429000" y="4181475"/>
          <a:ext cx="114300" cy="123825"/>
        </a:xfrm>
        <a:custGeom>
          <a:pathLst>
            <a:path h="13" w="12">
              <a:moveTo>
                <a:pt x="6" y="13"/>
              </a:moveTo>
              <a:lnTo>
                <a:pt x="12" y="0"/>
              </a:lnTo>
              <a:lnTo>
                <a:pt x="0" y="0"/>
              </a:lnTo>
              <a:lnTo>
                <a:pt x="6" y="1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809625</xdr:colOff>
      <xdr:row>13</xdr:row>
      <xdr:rowOff>142875</xdr:rowOff>
    </xdr:from>
    <xdr:to>
      <xdr:col>6</xdr:col>
      <xdr:colOff>542925</xdr:colOff>
      <xdr:row>15</xdr:row>
      <xdr:rowOff>133350</xdr:rowOff>
    </xdr:to>
    <xdr:sp>
      <xdr:nvSpPr>
        <xdr:cNvPr id="29" name="Rectangle 63" descr="横線 (反転)"/>
        <xdr:cNvSpPr>
          <a:spLocks/>
        </xdr:cNvSpPr>
      </xdr:nvSpPr>
      <xdr:spPr>
        <a:xfrm>
          <a:off x="2219325" y="4714875"/>
          <a:ext cx="2314575" cy="390525"/>
        </a:xfrm>
        <a:prstGeom prst="rect">
          <a:avLst/>
        </a:prstGeom>
        <a:pattFill prst="nar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14</xdr:row>
      <xdr:rowOff>19050</xdr:rowOff>
    </xdr:from>
    <xdr:to>
      <xdr:col>6</xdr:col>
      <xdr:colOff>47625</xdr:colOff>
      <xdr:row>15</xdr:row>
      <xdr:rowOff>57150</xdr:rowOff>
    </xdr:to>
    <xdr:sp>
      <xdr:nvSpPr>
        <xdr:cNvPr id="30" name="Rectangle 64"/>
        <xdr:cNvSpPr>
          <a:spLocks/>
        </xdr:cNvSpPr>
      </xdr:nvSpPr>
      <xdr:spPr>
        <a:xfrm>
          <a:off x="3390900" y="4791075"/>
          <a:ext cx="647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</xdr:colOff>
      <xdr:row>14</xdr:row>
      <xdr:rowOff>57150</xdr:rowOff>
    </xdr:from>
    <xdr:ext cx="419100" cy="180975"/>
    <xdr:sp>
      <xdr:nvSpPr>
        <xdr:cNvPr id="31" name="Rectangle 65"/>
        <xdr:cNvSpPr>
          <a:spLocks/>
        </xdr:cNvSpPr>
      </xdr:nvSpPr>
      <xdr:spPr>
        <a:xfrm>
          <a:off x="3409950" y="4829175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軟弱層</a:t>
          </a:r>
        </a:p>
      </xdr:txBody>
    </xdr:sp>
    <xdr:clientData/>
  </xdr:oneCellAnchor>
  <xdr:twoCellAnchor>
    <xdr:from>
      <xdr:col>12</xdr:col>
      <xdr:colOff>0</xdr:colOff>
      <xdr:row>29</xdr:row>
      <xdr:rowOff>0</xdr:rowOff>
    </xdr:from>
    <xdr:to>
      <xdr:col>14</xdr:col>
      <xdr:colOff>0</xdr:colOff>
      <xdr:row>31</xdr:row>
      <xdr:rowOff>0</xdr:rowOff>
    </xdr:to>
    <xdr:sp>
      <xdr:nvSpPr>
        <xdr:cNvPr id="32" name="Line 66"/>
        <xdr:cNvSpPr>
          <a:spLocks/>
        </xdr:cNvSpPr>
      </xdr:nvSpPr>
      <xdr:spPr>
        <a:xfrm>
          <a:off x="7467600" y="7772400"/>
          <a:ext cx="1333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12</xdr:col>
      <xdr:colOff>571500</xdr:colOff>
      <xdr:row>0</xdr:row>
      <xdr:rowOff>1428750</xdr:rowOff>
    </xdr:to>
    <xdr:pic>
      <xdr:nvPicPr>
        <xdr:cNvPr id="33" name="図 3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7448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55"/>
  <sheetViews>
    <sheetView tabSelected="1" showOutlineSymbols="0" zoomScale="87" zoomScaleNormal="87" zoomScalePageLayoutView="0" workbookViewId="0" topLeftCell="A1">
      <selection activeCell="M11" sqref="M11"/>
    </sheetView>
  </sheetViews>
  <sheetFormatPr defaultColWidth="7.75390625" defaultRowHeight="14.25"/>
  <cols>
    <col min="1" max="1" width="7.75390625" style="10" customWidth="1"/>
    <col min="2" max="3" width="10.75390625" style="10" customWidth="1"/>
    <col min="4" max="4" width="8.625" style="10" customWidth="1"/>
    <col min="5" max="5" width="6.75390625" style="10" customWidth="1"/>
    <col min="6" max="9" width="7.75390625" style="10" customWidth="1"/>
    <col min="10" max="10" width="8.75390625" style="10" customWidth="1"/>
    <col min="11" max="11" width="3.375" style="10" customWidth="1"/>
    <col min="12" max="12" width="10.25390625" style="10" customWidth="1"/>
    <col min="13" max="13" width="7.75390625" style="10" customWidth="1"/>
    <col min="14" max="14" width="9.75390625" style="10" customWidth="1"/>
    <col min="15" max="15" width="7.75390625" style="10" customWidth="1"/>
    <col min="16" max="16" width="9.125" style="10" customWidth="1"/>
    <col min="17" max="20" width="7.75390625" style="10" customWidth="1"/>
    <col min="21" max="21" width="8.625" style="10" customWidth="1"/>
    <col min="22" max="16384" width="7.75390625" style="10" customWidth="1"/>
  </cols>
  <sheetData>
    <row r="1" ht="159.75" customHeight="1"/>
    <row r="2" ht="15.75" customHeight="1" thickBot="1"/>
    <row r="3" spans="2:9" ht="27" customHeight="1" thickBot="1" thickTop="1">
      <c r="B3" s="50" t="s">
        <v>0</v>
      </c>
      <c r="C3" s="51"/>
      <c r="D3" s="11" t="s">
        <v>1</v>
      </c>
      <c r="E3" s="12"/>
      <c r="F3" s="12"/>
      <c r="G3" s="12"/>
      <c r="H3" s="12"/>
      <c r="I3" s="12"/>
    </row>
    <row r="4" spans="2:9" ht="15.75" customHeight="1" thickTop="1">
      <c r="B4" s="12"/>
      <c r="C4" s="12"/>
      <c r="D4" s="12"/>
      <c r="E4" s="12"/>
      <c r="F4" s="12"/>
      <c r="G4" s="12"/>
      <c r="H4" s="12"/>
      <c r="I4" s="12"/>
    </row>
    <row r="5" ht="15.75" customHeight="1">
      <c r="B5" s="10" t="s">
        <v>2</v>
      </c>
    </row>
    <row r="6" ht="15.75" customHeight="1"/>
    <row r="7" ht="15.75" customHeight="1"/>
    <row r="8" spans="3:6" ht="15.75" customHeight="1">
      <c r="C8" s="13"/>
      <c r="F8" s="13"/>
    </row>
    <row r="9" spans="5:8" ht="15.75" customHeight="1">
      <c r="E9" s="14"/>
      <c r="F9" s="14" t="s">
        <v>3</v>
      </c>
      <c r="H9" s="13" t="s">
        <v>4</v>
      </c>
    </row>
    <row r="10" ht="15.75" customHeight="1"/>
    <row r="11" ht="15.75" customHeight="1">
      <c r="C11" s="14"/>
    </row>
    <row r="12" ht="15.75" customHeight="1"/>
    <row r="13" ht="15.75" customHeight="1">
      <c r="C13" s="14" t="s">
        <v>5</v>
      </c>
    </row>
    <row r="14" ht="15.75" customHeight="1"/>
    <row r="15" ht="15.75" customHeight="1"/>
    <row r="16" ht="15.75" customHeight="1"/>
    <row r="17" spans="3:6" ht="15.75" customHeight="1">
      <c r="C17" s="10" t="s">
        <v>6</v>
      </c>
      <c r="D17" s="10" t="s">
        <v>7</v>
      </c>
      <c r="F17" s="13" t="s">
        <v>8</v>
      </c>
    </row>
    <row r="18" ht="15.75" customHeight="1">
      <c r="D18" s="13" t="s">
        <v>9</v>
      </c>
    </row>
    <row r="19" ht="15.75" customHeight="1"/>
    <row r="20" spans="3:4" ht="15.75" customHeight="1">
      <c r="C20" s="10" t="s">
        <v>10</v>
      </c>
      <c r="D20" s="10" t="s">
        <v>11</v>
      </c>
    </row>
    <row r="21" ht="15.75" customHeight="1"/>
    <row r="22" spans="3:4" ht="15.75" customHeight="1">
      <c r="C22" s="10" t="s">
        <v>12</v>
      </c>
      <c r="D22" s="10" t="s">
        <v>13</v>
      </c>
    </row>
    <row r="23" ht="15.75" customHeight="1"/>
    <row r="24" spans="3:7" ht="15.75" customHeight="1">
      <c r="C24" s="10" t="s">
        <v>14</v>
      </c>
      <c r="D24" s="10" t="s">
        <v>15</v>
      </c>
      <c r="G24" s="13" t="s">
        <v>16</v>
      </c>
    </row>
    <row r="25" ht="15.75" customHeight="1">
      <c r="G25" s="10" t="s">
        <v>17</v>
      </c>
    </row>
    <row r="26" ht="15.75" customHeight="1"/>
    <row r="27" spans="3:12" ht="15.75" customHeight="1">
      <c r="C27" s="13" t="s">
        <v>18</v>
      </c>
      <c r="D27" s="10" t="s">
        <v>19</v>
      </c>
      <c r="L27" s="10" t="s">
        <v>19</v>
      </c>
    </row>
    <row r="28" spans="4:12" ht="15.75" customHeight="1">
      <c r="D28" s="13" t="s">
        <v>20</v>
      </c>
      <c r="L28" s="13" t="s">
        <v>20</v>
      </c>
    </row>
    <row r="29" ht="15.75" customHeight="1">
      <c r="L29" s="10" t="s">
        <v>21</v>
      </c>
    </row>
    <row r="30" spans="2:22" ht="15.75" customHeight="1">
      <c r="B30" s="13" t="s">
        <v>22</v>
      </c>
      <c r="C30" s="10" t="s">
        <v>23</v>
      </c>
      <c r="D30" s="42" t="s">
        <v>24</v>
      </c>
      <c r="E30" s="15"/>
      <c r="F30" s="13" t="s">
        <v>25</v>
      </c>
      <c r="L30" s="16" t="s">
        <v>26</v>
      </c>
      <c r="M30" s="16"/>
      <c r="N30" s="17" t="s">
        <v>27</v>
      </c>
      <c r="O30" s="18"/>
      <c r="P30" s="19"/>
      <c r="Q30" s="19"/>
      <c r="R30" s="19"/>
      <c r="S30" s="19"/>
      <c r="T30" s="19"/>
      <c r="U30" s="20" t="s">
        <v>28</v>
      </c>
      <c r="V30" s="21"/>
    </row>
    <row r="31" spans="3:22" ht="15.75" customHeight="1">
      <c r="C31" s="13" t="s">
        <v>29</v>
      </c>
      <c r="D31" s="43">
        <v>3</v>
      </c>
      <c r="E31" s="3" t="s">
        <v>30</v>
      </c>
      <c r="F31" s="13" t="s">
        <v>31</v>
      </c>
      <c r="L31" s="4" t="s">
        <v>32</v>
      </c>
      <c r="M31" s="5" t="s">
        <v>33</v>
      </c>
      <c r="O31" s="4">
        <v>0.5</v>
      </c>
      <c r="P31" s="6">
        <v>1</v>
      </c>
      <c r="Q31" s="6">
        <v>2</v>
      </c>
      <c r="R31" s="6">
        <v>3</v>
      </c>
      <c r="S31" s="6">
        <v>5</v>
      </c>
      <c r="T31" s="6" t="s">
        <v>34</v>
      </c>
      <c r="U31" s="7"/>
      <c r="V31" s="21"/>
    </row>
    <row r="32" spans="3:22" ht="15.75" customHeight="1">
      <c r="C32" s="13" t="s">
        <v>35</v>
      </c>
      <c r="D32" s="43">
        <v>3</v>
      </c>
      <c r="E32" s="3" t="s">
        <v>30</v>
      </c>
      <c r="F32" s="13" t="s">
        <v>31</v>
      </c>
      <c r="L32" s="18"/>
      <c r="M32" s="8" t="s">
        <v>36</v>
      </c>
      <c r="N32" s="9"/>
      <c r="O32" s="1">
        <v>0.125</v>
      </c>
      <c r="P32" s="2">
        <v>0.267</v>
      </c>
      <c r="Q32" s="2">
        <v>0.413</v>
      </c>
      <c r="R32" s="2">
        <v>0.479</v>
      </c>
      <c r="S32" s="2">
        <v>0.537</v>
      </c>
      <c r="T32" s="2">
        <v>0.631</v>
      </c>
      <c r="U32" s="20" t="s">
        <v>37</v>
      </c>
      <c r="V32" s="21"/>
    </row>
    <row r="33" spans="3:22" ht="15.75" customHeight="1">
      <c r="C33" s="13" t="s">
        <v>38</v>
      </c>
      <c r="D33" s="22">
        <f>IF(D31="","",ROUND(D31*D32,1))</f>
        <v>9</v>
      </c>
      <c r="E33" s="3" t="s">
        <v>39</v>
      </c>
      <c r="F33" s="10" t="s">
        <v>40</v>
      </c>
      <c r="L33" s="4">
        <v>0.5</v>
      </c>
      <c r="M33" s="23" t="s">
        <v>41</v>
      </c>
      <c r="N33" s="24"/>
      <c r="O33" s="25">
        <v>0.125</v>
      </c>
      <c r="P33" s="26">
        <v>0.257</v>
      </c>
      <c r="Q33" s="26">
        <v>0.395</v>
      </c>
      <c r="R33" s="26">
        <v>0.458</v>
      </c>
      <c r="S33" s="26">
        <v>0.516</v>
      </c>
      <c r="T33" s="26">
        <v>0.609</v>
      </c>
      <c r="U33" s="4" t="s">
        <v>42</v>
      </c>
      <c r="V33" s="21"/>
    </row>
    <row r="34" spans="3:22" ht="15.75" customHeight="1">
      <c r="C34" s="13" t="s">
        <v>5</v>
      </c>
      <c r="D34" s="44">
        <v>7</v>
      </c>
      <c r="E34" s="15"/>
      <c r="F34" s="13" t="s">
        <v>43</v>
      </c>
      <c r="L34" s="7"/>
      <c r="M34" s="23" t="s">
        <v>44</v>
      </c>
      <c r="N34" s="24"/>
      <c r="O34" s="25">
        <v>0.122</v>
      </c>
      <c r="P34" s="26">
        <v>0.223</v>
      </c>
      <c r="Q34" s="26">
        <v>0.331</v>
      </c>
      <c r="R34" s="26">
        <v>0.385</v>
      </c>
      <c r="S34" s="26">
        <v>0.438</v>
      </c>
      <c r="T34" s="26">
        <v>0.529</v>
      </c>
      <c r="U34" s="7"/>
      <c r="V34" s="21"/>
    </row>
    <row r="35" spans="3:22" ht="15.75" customHeight="1">
      <c r="C35" s="10" t="s">
        <v>45</v>
      </c>
      <c r="D35" s="22">
        <f>ROUND(D33^0.5,1)</f>
        <v>3</v>
      </c>
      <c r="E35" s="3" t="s">
        <v>30</v>
      </c>
      <c r="L35" s="27"/>
      <c r="M35" s="8" t="s">
        <v>36</v>
      </c>
      <c r="N35" s="9"/>
      <c r="O35" s="1">
        <v>0.214</v>
      </c>
      <c r="P35" s="2">
        <v>0.379</v>
      </c>
      <c r="Q35" s="2">
        <v>0.537</v>
      </c>
      <c r="R35" s="2">
        <v>0.607</v>
      </c>
      <c r="S35" s="2">
        <v>0.668</v>
      </c>
      <c r="T35" s="2">
        <v>0.766</v>
      </c>
      <c r="U35" s="20" t="s">
        <v>46</v>
      </c>
      <c r="V35" s="21"/>
    </row>
    <row r="36" spans="3:22" ht="15.75" customHeight="1">
      <c r="C36" s="13" t="s">
        <v>27</v>
      </c>
      <c r="D36" s="22">
        <f>ROUND(D34/D35,2)</f>
        <v>2.33</v>
      </c>
      <c r="E36" s="15"/>
      <c r="L36" s="4">
        <v>0.3</v>
      </c>
      <c r="M36" s="23" t="s">
        <v>47</v>
      </c>
      <c r="N36" s="24"/>
      <c r="O36" s="25">
        <v>0.21</v>
      </c>
      <c r="P36" s="26">
        <v>0.364</v>
      </c>
      <c r="Q36" s="26">
        <v>0.514</v>
      </c>
      <c r="R36" s="26">
        <v>0.582</v>
      </c>
      <c r="S36" s="26">
        <v>0.642</v>
      </c>
      <c r="T36" s="26">
        <v>0.739</v>
      </c>
      <c r="U36" s="4" t="s">
        <v>48</v>
      </c>
      <c r="V36" s="21"/>
    </row>
    <row r="37" spans="3:22" ht="15.75" customHeight="1">
      <c r="C37" s="10" t="s">
        <v>33</v>
      </c>
      <c r="D37" s="22">
        <f>ROUND(D32/D31,1)</f>
        <v>1</v>
      </c>
      <c r="E37" s="15"/>
      <c r="L37" s="7"/>
      <c r="M37" s="23" t="s">
        <v>44</v>
      </c>
      <c r="N37" s="24"/>
      <c r="O37" s="25">
        <v>0.195</v>
      </c>
      <c r="P37" s="26">
        <v>0.313</v>
      </c>
      <c r="Q37" s="26">
        <v>0.433</v>
      </c>
      <c r="R37" s="26">
        <v>0.491</v>
      </c>
      <c r="S37" s="26">
        <v>0.547</v>
      </c>
      <c r="T37" s="26">
        <v>0.642</v>
      </c>
      <c r="U37" s="7"/>
      <c r="V37" s="21"/>
    </row>
    <row r="38" spans="3:22" ht="15.75" customHeight="1">
      <c r="C38" s="10" t="s">
        <v>32</v>
      </c>
      <c r="D38" s="45">
        <v>0.3</v>
      </c>
      <c r="E38" s="15"/>
      <c r="F38" s="13" t="s">
        <v>49</v>
      </c>
      <c r="L38" s="27"/>
      <c r="M38" s="8" t="s">
        <v>36</v>
      </c>
      <c r="N38" s="9"/>
      <c r="O38" s="1">
        <v>0.259</v>
      </c>
      <c r="P38" s="2">
        <v>0.433</v>
      </c>
      <c r="Q38" s="2">
        <v>0.594</v>
      </c>
      <c r="R38" s="2">
        <v>0.664</v>
      </c>
      <c r="S38" s="2">
        <v>0.716</v>
      </c>
      <c r="T38" s="2">
        <v>0.823</v>
      </c>
      <c r="U38" s="20" t="s">
        <v>50</v>
      </c>
      <c r="V38" s="21"/>
    </row>
    <row r="39" spans="3:22" ht="15.75" customHeight="1">
      <c r="C39" s="10" t="s">
        <v>51</v>
      </c>
      <c r="D39" s="45">
        <v>0.56</v>
      </c>
      <c r="E39" s="15"/>
      <c r="F39" s="13" t="s">
        <v>52</v>
      </c>
      <c r="L39" s="4">
        <v>0.15</v>
      </c>
      <c r="M39" s="23" t="s">
        <v>47</v>
      </c>
      <c r="N39" s="24"/>
      <c r="O39" s="25">
        <v>0.254</v>
      </c>
      <c r="P39" s="26">
        <v>0.416</v>
      </c>
      <c r="Q39" s="26">
        <v>0.569</v>
      </c>
      <c r="R39" s="26">
        <v>0.637</v>
      </c>
      <c r="S39" s="26">
        <v>0.688</v>
      </c>
      <c r="T39" s="26">
        <v>0.794</v>
      </c>
      <c r="U39" s="4" t="s">
        <v>53</v>
      </c>
      <c r="V39" s="21"/>
    </row>
    <row r="40" spans="3:22" ht="15.75" customHeight="1">
      <c r="C40" s="10" t="s">
        <v>54</v>
      </c>
      <c r="D40" s="45"/>
      <c r="E40" s="15"/>
      <c r="F40" s="13" t="s">
        <v>55</v>
      </c>
      <c r="L40" s="21"/>
      <c r="M40" s="23" t="s">
        <v>44</v>
      </c>
      <c r="N40" s="24"/>
      <c r="O40" s="25">
        <v>0.231</v>
      </c>
      <c r="P40" s="26">
        <v>0.357</v>
      </c>
      <c r="Q40" s="26">
        <v>0.48</v>
      </c>
      <c r="R40" s="26">
        <v>0.539</v>
      </c>
      <c r="S40" s="26">
        <v>0.595</v>
      </c>
      <c r="T40" s="26">
        <v>0.69</v>
      </c>
      <c r="U40" s="4" t="s">
        <v>48</v>
      </c>
      <c r="V40" s="21"/>
    </row>
    <row r="41" spans="3:21" ht="15.75" customHeight="1">
      <c r="C41" s="13" t="s">
        <v>56</v>
      </c>
      <c r="D41" s="46">
        <v>40</v>
      </c>
      <c r="E41" s="3" t="s">
        <v>57</v>
      </c>
      <c r="F41" s="13" t="s">
        <v>58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3:22" ht="15.75" customHeight="1">
      <c r="C42" s="13" t="s">
        <v>59</v>
      </c>
      <c r="D42" s="29">
        <f>IF(D30="粘土",ROUND(100*D41,1),ROUND(14*D40,1))</f>
        <v>4000</v>
      </c>
      <c r="E42" s="15"/>
      <c r="F42" s="13" t="s">
        <v>60</v>
      </c>
      <c r="L42" s="13" t="s">
        <v>26</v>
      </c>
      <c r="M42" s="30">
        <f>ROUND(D38,1)</f>
        <v>0.3</v>
      </c>
      <c r="N42" s="6" t="s">
        <v>33</v>
      </c>
      <c r="O42" s="31">
        <f>ROUND(D37,1)</f>
        <v>1</v>
      </c>
      <c r="P42" s="3" t="s">
        <v>27</v>
      </c>
      <c r="Q42" s="32">
        <f>ROUND(D36,2)</f>
        <v>2.33</v>
      </c>
      <c r="R42" s="33" t="s">
        <v>61</v>
      </c>
      <c r="S42" s="30">
        <f>ROUNDDOWN(Q42,0)</f>
        <v>2</v>
      </c>
      <c r="T42" s="34" t="s">
        <v>62</v>
      </c>
      <c r="U42" s="30">
        <f>CEILING(Q42,1)</f>
        <v>3</v>
      </c>
      <c r="V42" s="15"/>
    </row>
    <row r="43" spans="3:22" ht="15.75" customHeight="1">
      <c r="C43" s="13" t="s">
        <v>63</v>
      </c>
      <c r="D43" s="46">
        <v>13</v>
      </c>
      <c r="E43" s="3" t="s">
        <v>57</v>
      </c>
      <c r="F43" s="13" t="s">
        <v>64</v>
      </c>
      <c r="L43" s="13" t="s">
        <v>65</v>
      </c>
      <c r="M43" s="47">
        <v>0.214</v>
      </c>
      <c r="N43" s="6" t="s">
        <v>66</v>
      </c>
      <c r="O43" s="47">
        <v>0.379</v>
      </c>
      <c r="P43" s="6" t="s">
        <v>67</v>
      </c>
      <c r="Q43" s="47">
        <v>0.214</v>
      </c>
      <c r="R43" s="6" t="s">
        <v>68</v>
      </c>
      <c r="S43" s="47">
        <v>0.5</v>
      </c>
      <c r="T43" s="3" t="s">
        <v>69</v>
      </c>
      <c r="U43" s="29">
        <f>ROUND(M43+(O43-Q43)*S43,3)</f>
        <v>0.297</v>
      </c>
      <c r="V43" s="15"/>
    </row>
    <row r="44" spans="3:21" ht="15.75" customHeight="1">
      <c r="C44" s="13" t="s">
        <v>70</v>
      </c>
      <c r="D44" s="46">
        <v>110</v>
      </c>
      <c r="E44" s="3" t="s">
        <v>71</v>
      </c>
      <c r="F44" s="13" t="s">
        <v>72</v>
      </c>
      <c r="M44" s="35"/>
      <c r="O44" s="35"/>
      <c r="Q44" s="35"/>
      <c r="S44" s="35"/>
      <c r="U44" s="36"/>
    </row>
    <row r="45" spans="3:17" ht="15.75" customHeight="1">
      <c r="C45" s="13" t="s">
        <v>73</v>
      </c>
      <c r="D45" s="46">
        <v>22</v>
      </c>
      <c r="E45" s="3" t="s">
        <v>30</v>
      </c>
      <c r="L45" s="13" t="s">
        <v>49</v>
      </c>
      <c r="N45" s="10" t="s">
        <v>74</v>
      </c>
      <c r="Q45" s="13" t="s">
        <v>75</v>
      </c>
    </row>
    <row r="46" spans="3:17" ht="15.75" customHeight="1">
      <c r="C46" s="13" t="s">
        <v>76</v>
      </c>
      <c r="D46" s="46">
        <v>0.55</v>
      </c>
      <c r="E46" s="3" t="s">
        <v>30</v>
      </c>
      <c r="F46" s="10" t="s">
        <v>77</v>
      </c>
      <c r="N46" s="13" t="s">
        <v>78</v>
      </c>
      <c r="Q46" s="48" t="s">
        <v>79</v>
      </c>
    </row>
    <row r="47" spans="3:17" ht="15.75" customHeight="1">
      <c r="C47" s="13" t="s">
        <v>80</v>
      </c>
      <c r="D47" s="30">
        <f>ROUND(D45*(1/3)+D46,1)</f>
        <v>7.9</v>
      </c>
      <c r="E47" s="3" t="s">
        <v>81</v>
      </c>
      <c r="F47" s="13" t="s">
        <v>82</v>
      </c>
      <c r="N47" s="10" t="s">
        <v>83</v>
      </c>
      <c r="Q47" s="13" t="s">
        <v>84</v>
      </c>
    </row>
    <row r="48" spans="3:6" ht="15.75" customHeight="1">
      <c r="C48" s="13" t="s">
        <v>85</v>
      </c>
      <c r="D48" s="30">
        <f>ROUND(D44/((D47^2/4)*3.14),2)</f>
        <v>2.25</v>
      </c>
      <c r="E48" s="3" t="s">
        <v>57</v>
      </c>
      <c r="F48" s="13" t="s">
        <v>86</v>
      </c>
    </row>
    <row r="49" spans="3:6" ht="15.75" customHeight="1">
      <c r="C49" s="13" t="s">
        <v>87</v>
      </c>
      <c r="D49" s="30">
        <f>ROUND(D43+D48,1)</f>
        <v>15.3</v>
      </c>
      <c r="E49" s="3" t="s">
        <v>57</v>
      </c>
      <c r="F49" s="13" t="s">
        <v>88</v>
      </c>
    </row>
    <row r="50" spans="3:6" ht="15.75" customHeight="1">
      <c r="C50" s="13" t="s">
        <v>89</v>
      </c>
      <c r="D50" s="37">
        <f>ROUND(D39*D49*D35*100/D42,3)</f>
        <v>0.643</v>
      </c>
      <c r="E50" s="3" t="s">
        <v>90</v>
      </c>
      <c r="F50" s="13" t="s">
        <v>91</v>
      </c>
    </row>
    <row r="51" spans="3:6" ht="15.75" customHeight="1">
      <c r="C51" s="13" t="s">
        <v>92</v>
      </c>
      <c r="D51" s="37">
        <f>ROUND(D39*D48*D35*100/D42,3)</f>
        <v>0.095</v>
      </c>
      <c r="E51" s="3" t="s">
        <v>90</v>
      </c>
      <c r="F51" s="13" t="s">
        <v>93</v>
      </c>
    </row>
    <row r="52" ht="15.75" customHeight="1">
      <c r="D52" s="35"/>
    </row>
    <row r="53" spans="2:8" ht="15.75" customHeight="1">
      <c r="B53" s="38" t="s">
        <v>94</v>
      </c>
      <c r="C53" s="15"/>
      <c r="E53" s="13" t="s">
        <v>95</v>
      </c>
      <c r="H53" s="39" t="s">
        <v>96</v>
      </c>
    </row>
    <row r="54" spans="2:11" ht="15.75" customHeight="1">
      <c r="B54" s="40" t="s">
        <v>97</v>
      </c>
      <c r="E54" s="42">
        <v>0.61</v>
      </c>
      <c r="F54" s="3" t="s">
        <v>98</v>
      </c>
      <c r="G54" s="13"/>
      <c r="H54" s="49">
        <v>1.5</v>
      </c>
      <c r="I54" s="3" t="s">
        <v>99</v>
      </c>
      <c r="J54" s="41" t="str">
        <f>IF(E54&lt;H54,"OKである","OUTである")</f>
        <v>OKである</v>
      </c>
      <c r="K54" s="15"/>
    </row>
    <row r="55" spans="3:10" ht="15.75" customHeight="1">
      <c r="C55" s="13" t="s">
        <v>100</v>
      </c>
      <c r="E55" s="35"/>
      <c r="H55" s="35"/>
      <c r="J55" s="35"/>
    </row>
  </sheetData>
  <sheetProtection/>
  <mergeCells count="1">
    <mergeCell ref="B3:C3"/>
  </mergeCells>
  <printOptions horizontalCentered="1"/>
  <pageMargins left="0.5" right="0.39375" top="0.39375" bottom="0.39375" header="0.512" footer="0.512"/>
  <pageSetup orientation="portrait" paperSize="9" scale="93" r:id="rId2"/>
  <rowBreaks count="1" manualBreakCount="1">
    <brk id="56" max="65535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ueno2</cp:lastModifiedBy>
  <cp:lastPrinted>2010-03-10T01:47:40Z</cp:lastPrinted>
  <dcterms:created xsi:type="dcterms:W3CDTF">2011-07-12T04:12:07Z</dcterms:created>
  <dcterms:modified xsi:type="dcterms:W3CDTF">2012-03-04T13:25:56Z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