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SS式試験　ＳＳ式試験によるの支持力度 " sheetId="1" r:id="rId1"/>
    <sheet name="標準偏差による支持力" sheetId="2" r:id="rId2"/>
    <sheet name="Sheet1" sheetId="3" r:id="rId3"/>
  </sheets>
  <definedNames>
    <definedName name="_xlnm.Print_Area" localSheetId="0">'SS式試験　ＳＳ式試験によるの支持力度 '!$A$1:$P$50</definedName>
  </definedNames>
  <calcPr fullCalcOnLoad="1"/>
</workbook>
</file>

<file path=xl/sharedStrings.xml><?xml version="1.0" encoding="utf-8"?>
<sst xmlns="http://schemas.openxmlformats.org/spreadsheetml/2006/main" count="118" uniqueCount="98">
  <si>
    <t>スエーデン式サウンディング試験による地盤支持力度の計算</t>
  </si>
  <si>
    <t>＊</t>
  </si>
  <si>
    <t>スエーデン式サウンディング試験（ＳＳ試験）にて調査を行う場合は、建物周辺と中心部の合計５ポイント</t>
  </si>
  <si>
    <t>程度を調査位置とします。</t>
  </si>
  <si>
    <t>試験方法は　ＪＩＳ　Ａ　１２２１「スエーデン式サウンディング試験方法」として規格化している。</t>
  </si>
  <si>
    <t>ＳＳ試験にて１ｍ当たりの半回転数Ｎｓｗにより「国土交通省告示１１１３号」長期地盤の許容支持力度式　</t>
  </si>
  <si>
    <t>にて求めます。　　（尚Ｎｓｗは１メートル当たりの半回転数が１５０を超える場合は１５０とする）</t>
  </si>
  <si>
    <t>長期地盤支持力度ｑａL＝３０＋０．６Ｎｓｗ　（ＫＮ／㎡）</t>
  </si>
  <si>
    <t>（極限支持力ｑａ／３をｑａＬとする）</t>
  </si>
  <si>
    <t>短期地盤支持力度ｑａｓ＝６０＋１．２Ｎｓｗ　（ＫＮ／㎡）</t>
  </si>
  <si>
    <t>試験結果よりの一軸圧縮強度の推定及びＮ値の推定は</t>
  </si>
  <si>
    <t>Ｎ値の推定はＮｓｗ（半回転数/ｍ）と標準貫入試験のＮ値の関係は</t>
  </si>
  <si>
    <t>砂・砂礫土の推定Ｎ値は</t>
  </si>
  <si>
    <t>Ｎ＝０．００２Ｗｓｗ＋０．０６７Ｎｓｗ</t>
  </si>
  <si>
    <t>粘土の推定Ｎ値は</t>
  </si>
  <si>
    <t>Ｎ＝０．００３Ｗｓｗ＋０．０５０Ｎｓｗ</t>
  </si>
  <si>
    <t>（稲田氏「スエーデン式サウンディング試験結果の使用について　土と基礎　Ｖｏｌ　８　より）</t>
  </si>
  <si>
    <t>Ｗｓｗ：貫入開始後１０００Ｎ以下で貫入に必要な最低荷重（Ｎ）</t>
  </si>
  <si>
    <t>Ｎｓｗ：Ｗｓｗ＝１０００Ｎ荷重で貫入が止まった後、回転により所定の目盛り線まで貫入させた</t>
  </si>
  <si>
    <t>時の半回転数から換算した貫入量１ｍ当たりの半回転数で表した静的貫入抵抗値（回／ｍ）</t>
  </si>
  <si>
    <t>一軸圧縮強さとＷｓｗ、Ｎｓｗとの関係式は重力単位で表すと</t>
  </si>
  <si>
    <t>ｑｕｏ＝０．００４５Ｗｓｗ＋０．００７５Ｎｓｗ</t>
  </si>
  <si>
    <t>Ｗｓｗ：荷重（ｋｇｆ）</t>
  </si>
  <si>
    <t>ｑｕｏの単位ｋｇｆ／ｃ㎡</t>
  </si>
  <si>
    <t>ＳＩ単位のｑｕは　　ｑｕ＝１００＊ｑｕｏ　（ＫＮ／㎡）となる</t>
  </si>
  <si>
    <t>ＳＳ式試験によるＮ値の推定、一軸圧縮強度の推定及び地盤支持力度の計算</t>
  </si>
  <si>
    <t>ＳＳ式ポイント番号</t>
  </si>
  <si>
    <t>ＮＯ１</t>
  </si>
  <si>
    <t>ＮＯ2</t>
  </si>
  <si>
    <t>ＮＯ3</t>
  </si>
  <si>
    <t>ＮＯ4</t>
  </si>
  <si>
    <t>ＮＯ5</t>
  </si>
  <si>
    <t>ＮＯ6</t>
  </si>
  <si>
    <t>ＮＯ7</t>
  </si>
  <si>
    <t>ＮＯ8</t>
  </si>
  <si>
    <t>ＮＯ9</t>
  </si>
  <si>
    <t>ＮＯ10</t>
  </si>
  <si>
    <t>ＳＳ式の荷重Wsw</t>
  </si>
  <si>
    <t>ｋｇｆ</t>
  </si>
  <si>
    <t>貫入深さ</t>
  </si>
  <si>
    <t>ｍ</t>
  </si>
  <si>
    <t>半回転数</t>
  </si>
  <si>
    <t>Ｎｓｗ</t>
  </si>
  <si>
    <t>１ｍ当たり半回転数Ｎｓｗ</t>
  </si>
  <si>
    <t>土質番号</t>
  </si>
  <si>
    <t>（１：粘土　２：砂　３：砂礫）</t>
  </si>
  <si>
    <t>推定Ｎ値</t>
  </si>
  <si>
    <t>推定ｑｕ値</t>
  </si>
  <si>
    <t>KN/㎡</t>
  </si>
  <si>
    <t>告示支持力度qa</t>
  </si>
  <si>
    <t>設計支持力度</t>
  </si>
  <si>
    <t>ＳＳ試験にて荷重が５００Ｎから１０００Ｎ以下で自沈する層が存在する時は地盤の変形及び沈下が生じない</t>
  </si>
  <si>
    <t>SS試験</t>
  </si>
  <si>
    <t>事を確認する必要があります。</t>
  </si>
  <si>
    <t>（自沈の場合は下式は採用せず、沈下を考慮した地耐力を求めます。）</t>
  </si>
  <si>
    <t>別紙スウェーデン式サウンディング試験結果より支持力を求める。</t>
  </si>
  <si>
    <t>国土交通省告示第１１１３号により求める。</t>
  </si>
  <si>
    <t>Ｎｓｗ</t>
  </si>
  <si>
    <t>：</t>
  </si>
  <si>
    <t>１ｍ当たり半回転数</t>
  </si>
  <si>
    <t>ｑａ</t>
  </si>
  <si>
    <t>：</t>
  </si>
  <si>
    <t>地盤の許容支持力</t>
  </si>
  <si>
    <t>ｑａ＝３０＋０．６＊Ｎｓｗ</t>
  </si>
  <si>
    <t>サウンディングポイント</t>
  </si>
  <si>
    <t>Ｓ－1</t>
  </si>
  <si>
    <t>Ｓ－2</t>
  </si>
  <si>
    <t>Ｓ－3</t>
  </si>
  <si>
    <t>Ｓ－4</t>
  </si>
  <si>
    <t>Ｓ－5</t>
  </si>
  <si>
    <t>貫入深さ</t>
  </si>
  <si>
    <t>Ｎｓｗ</t>
  </si>
  <si>
    <t>ｑａ</t>
  </si>
  <si>
    <t>（ｍ）</t>
  </si>
  <si>
    <t>ｋＮ／㎡</t>
  </si>
  <si>
    <t>表層の支持力を検討する。</t>
  </si>
  <si>
    <t>ボーリング</t>
  </si>
  <si>
    <t>ｑａ　ｋＮ／㎡</t>
  </si>
  <si>
    <t>計</t>
  </si>
  <si>
    <t>深さ（ｍ）</t>
  </si>
  <si>
    <t>S-1</t>
  </si>
  <si>
    <t>S-2</t>
  </si>
  <si>
    <t>S-3</t>
  </si>
  <si>
    <t>S-4</t>
  </si>
  <si>
    <t>S-5</t>
  </si>
  <si>
    <t>Σｑａ</t>
  </si>
  <si>
    <t>ｎ</t>
  </si>
  <si>
    <t>ｑａｉ</t>
  </si>
  <si>
    <t>ｑａｉ－ｑａａ</t>
  </si>
  <si>
    <t>（ｑａｉ－ｑａａ）＾２</t>
  </si>
  <si>
    <t>ｑａａ＝Σｑａｉ／ポイント数＝</t>
  </si>
  <si>
    <t>Δｑａ＝√（ｑａｉ－ｑａａ）＾２／ｎ－１＝</t>
  </si>
  <si>
    <t>∴ｑａ＝ｑａａ－Δｑａ　＝</t>
  </si>
  <si>
    <t>＝</t>
  </si>
  <si>
    <t>ｋＮ／㎡</t>
  </si>
  <si>
    <t>採用支持力</t>
  </si>
  <si>
    <t>§  ．基礎の設計</t>
  </si>
  <si>
    <t xml:space="preserve"> －１．地盤の許容支持力の検討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</si>
</sst>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09"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32" borderId="20" xfId="0" applyFont="1" applyFill="1" applyBorder="1" applyAlignment="1">
      <alignment vertical="center"/>
    </xf>
    <xf numFmtId="0" fontId="0" fillId="32" borderId="19" xfId="0" applyFont="1" applyFill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2" fontId="0" fillId="32" borderId="25" xfId="0" applyNumberFormat="1" applyFont="1" applyFill="1" applyBorder="1" applyAlignment="1">
      <alignment vertical="center"/>
    </xf>
    <xf numFmtId="2" fontId="0" fillId="32" borderId="24" xfId="0" applyNumberFormat="1" applyFont="1" applyFill="1" applyBorder="1" applyAlignment="1">
      <alignment vertical="center"/>
    </xf>
    <xf numFmtId="0" fontId="0" fillId="32" borderId="25" xfId="0" applyFont="1" applyFill="1" applyBorder="1" applyAlignment="1">
      <alignment vertical="center"/>
    </xf>
    <xf numFmtId="0" fontId="0" fillId="32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34" borderId="44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0" xfId="0" applyFill="1" applyAlignment="1">
      <alignment horizontal="center"/>
    </xf>
    <xf numFmtId="176" fontId="0" fillId="0" borderId="47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76" fontId="0" fillId="0" borderId="5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76" fontId="0" fillId="0" borderId="53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2" borderId="50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 horizontal="center"/>
    </xf>
    <xf numFmtId="176" fontId="0" fillId="34" borderId="47" xfId="0" applyNumberFormat="1" applyFill="1" applyBorder="1" applyAlignment="1">
      <alignment horizontal="right"/>
    </xf>
    <xf numFmtId="176" fontId="0" fillId="34" borderId="57" xfId="0" applyNumberFormat="1" applyFill="1" applyBorder="1" applyAlignment="1">
      <alignment horizontal="right"/>
    </xf>
    <xf numFmtId="0" fontId="0" fillId="32" borderId="47" xfId="0" applyFill="1" applyBorder="1" applyAlignment="1">
      <alignment horizontal="right"/>
    </xf>
    <xf numFmtId="176" fontId="0" fillId="34" borderId="48" xfId="0" applyNumberForma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34" borderId="47" xfId="0" applyFill="1" applyBorder="1" applyAlignment="1">
      <alignment horizontal="right"/>
    </xf>
    <xf numFmtId="0" fontId="0" fillId="32" borderId="50" xfId="0" applyFill="1" applyBorder="1" applyAlignment="1">
      <alignment horizontal="right"/>
    </xf>
    <xf numFmtId="176" fontId="0" fillId="34" borderId="50" xfId="0" applyNumberFormat="1" applyFill="1" applyBorder="1" applyAlignment="1">
      <alignment horizontal="right"/>
    </xf>
    <xf numFmtId="176" fontId="0" fillId="34" borderId="56" xfId="0" applyNumberFormat="1" applyFill="1" applyBorder="1" applyAlignment="1">
      <alignment horizontal="right"/>
    </xf>
    <xf numFmtId="176" fontId="0" fillId="34" borderId="51" xfId="0" applyNumberFormat="1" applyFill="1" applyBorder="1" applyAlignment="1">
      <alignment horizontal="right"/>
    </xf>
    <xf numFmtId="0" fontId="0" fillId="34" borderId="50" xfId="0" applyFill="1" applyBorder="1" applyAlignment="1">
      <alignment horizontal="right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orum-design.co.jp/" TargetMode="External" /><Relationship Id="rId3" Type="http://schemas.openxmlformats.org/officeDocument/2006/relationships/hyperlink" Target="http://www.forum-design.co.j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0</xdr:rowOff>
    </xdr:from>
    <xdr:to>
      <xdr:col>14</xdr:col>
      <xdr:colOff>352425</xdr:colOff>
      <xdr:row>0</xdr:row>
      <xdr:rowOff>1428750</xdr:rowOff>
    </xdr:to>
    <xdr:pic>
      <xdr:nvPicPr>
        <xdr:cNvPr id="1" name="図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448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171450</xdr:rowOff>
    </xdr:from>
    <xdr:to>
      <xdr:col>11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6524625"/>
          <a:ext cx="1457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showOutlineSymbols="0" zoomScale="87" zoomScaleNormal="87" zoomScalePageLayoutView="0" workbookViewId="0" topLeftCell="A1">
      <selection activeCell="B1" sqref="B1"/>
    </sheetView>
  </sheetViews>
  <sheetFormatPr defaultColWidth="10.75390625" defaultRowHeight="14.25"/>
  <cols>
    <col min="1" max="2" width="6.75390625" style="1" customWidth="1"/>
    <col min="3" max="3" width="7.75390625" style="1" customWidth="1"/>
    <col min="4" max="4" width="7.375" style="1" customWidth="1"/>
    <col min="5" max="5" width="7.625" style="1" customWidth="1"/>
    <col min="6" max="19" width="6.75390625" style="1" customWidth="1"/>
    <col min="20" max="16384" width="10.75390625" style="1" customWidth="1"/>
  </cols>
  <sheetData>
    <row r="1" spans="1:16" ht="159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" customHeight="1" thickBot="1" thickTop="1">
      <c r="A2" s="3"/>
      <c r="B2" s="53" t="s">
        <v>52</v>
      </c>
      <c r="C2" s="53"/>
      <c r="D2" s="54"/>
      <c r="E2" s="55" t="s">
        <v>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3"/>
    </row>
    <row r="3" spans="1:16" ht="16.5" customHeight="1" thickTop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</row>
    <row r="4" spans="1:16" ht="16.5" customHeight="1">
      <c r="A4" s="3"/>
      <c r="B4" s="5" t="s">
        <v>1</v>
      </c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 customHeight="1">
      <c r="A5" s="3"/>
      <c r="B5" s="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 customHeight="1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6.5" customHeight="1">
      <c r="A7" s="3"/>
      <c r="B7" s="5" t="s">
        <v>1</v>
      </c>
      <c r="C7" s="3" t="s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6.5" customHeight="1">
      <c r="A8" s="3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6.5" customHeight="1">
      <c r="A9" s="3"/>
      <c r="B9" s="5" t="s">
        <v>1</v>
      </c>
      <c r="C9" s="3" t="s">
        <v>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6.5" customHeight="1">
      <c r="A10" s="3"/>
      <c r="B10" s="5"/>
      <c r="C10" s="3" t="s">
        <v>53</v>
      </c>
      <c r="D10" s="3"/>
      <c r="E10" s="3"/>
      <c r="F10" s="3"/>
      <c r="G10" s="6" t="s">
        <v>54</v>
      </c>
      <c r="H10" s="6"/>
      <c r="I10" s="6"/>
      <c r="J10" s="6"/>
      <c r="K10" s="6"/>
      <c r="L10" s="6"/>
      <c r="M10" s="6"/>
      <c r="N10" s="6"/>
      <c r="O10" s="6"/>
      <c r="P10" s="3"/>
    </row>
    <row r="11" spans="1:16" ht="16.5" customHeight="1">
      <c r="A11" s="3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6.5" customHeight="1">
      <c r="A12" s="3"/>
      <c r="B12" s="5" t="s">
        <v>1</v>
      </c>
      <c r="C12" s="3" t="s">
        <v>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6.5" customHeight="1">
      <c r="A13" s="3"/>
      <c r="B13" s="3"/>
      <c r="C13" s="3" t="s">
        <v>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6.5" customHeight="1">
      <c r="A15" s="3"/>
      <c r="B15" s="3"/>
      <c r="C15" s="3" t="s">
        <v>7</v>
      </c>
      <c r="D15" s="3"/>
      <c r="E15" s="3"/>
      <c r="F15" s="3"/>
      <c r="G15" s="3"/>
      <c r="H15" s="3"/>
      <c r="I15" s="3"/>
      <c r="J15" s="3" t="s">
        <v>8</v>
      </c>
      <c r="K15" s="3"/>
      <c r="L15" s="3"/>
      <c r="M15" s="3"/>
      <c r="N15" s="3"/>
      <c r="O15" s="3"/>
      <c r="P15" s="3"/>
    </row>
    <row r="16" spans="1:16" ht="16.5" customHeight="1">
      <c r="A16" s="3"/>
      <c r="B16" s="3"/>
      <c r="C16" s="3" t="s">
        <v>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6.5" customHeight="1">
      <c r="A18" s="3"/>
      <c r="B18" s="5" t="s">
        <v>1</v>
      </c>
      <c r="C18" s="3" t="s">
        <v>10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6.5" customHeight="1">
      <c r="A20" s="3"/>
      <c r="B20" s="3"/>
      <c r="C20" s="3"/>
      <c r="D20" s="3" t="s">
        <v>11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6.5" customHeight="1">
      <c r="A22" s="3"/>
      <c r="B22" s="3"/>
      <c r="C22" s="3"/>
      <c r="D22" s="3"/>
      <c r="E22" s="3" t="s">
        <v>12</v>
      </c>
      <c r="F22" s="3"/>
      <c r="G22" s="3"/>
      <c r="H22" s="3" t="s">
        <v>13</v>
      </c>
      <c r="I22" s="3"/>
      <c r="J22" s="3"/>
      <c r="K22" s="3"/>
      <c r="L22" s="3"/>
      <c r="M22" s="3"/>
      <c r="N22" s="3"/>
      <c r="O22" s="3"/>
      <c r="P22" s="3"/>
    </row>
    <row r="23" spans="1:16" ht="16.5" customHeight="1">
      <c r="A23" s="3"/>
      <c r="B23" s="3"/>
      <c r="C23" s="3"/>
      <c r="D23" s="3"/>
      <c r="E23" s="3" t="s">
        <v>14</v>
      </c>
      <c r="F23" s="3"/>
      <c r="G23" s="3"/>
      <c r="H23" s="3" t="s">
        <v>15</v>
      </c>
      <c r="I23" s="3"/>
      <c r="J23" s="3"/>
      <c r="K23" s="3"/>
      <c r="L23" s="3"/>
      <c r="M23" s="3"/>
      <c r="N23" s="3"/>
      <c r="O23" s="3"/>
      <c r="P23" s="3"/>
    </row>
    <row r="24" spans="1:16" ht="16.5" customHeight="1">
      <c r="A24" s="3"/>
      <c r="B24" s="3"/>
      <c r="C24" s="3"/>
      <c r="D24" s="3"/>
      <c r="E24" s="3" t="s">
        <v>16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6.5" customHeight="1">
      <c r="A26" s="3"/>
      <c r="B26" s="3"/>
      <c r="C26" s="3"/>
      <c r="D26" s="3" t="s">
        <v>17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6.5" customHeight="1">
      <c r="A27" s="3"/>
      <c r="B27" s="3"/>
      <c r="C27" s="3"/>
      <c r="D27" s="3" t="s">
        <v>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6.5" customHeight="1">
      <c r="A28" s="3"/>
      <c r="B28" s="3"/>
      <c r="C28" s="3"/>
      <c r="D28" s="3"/>
      <c r="E28" s="3" t="s">
        <v>19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 customHeight="1">
      <c r="A30" s="3"/>
      <c r="B30" s="5" t="s">
        <v>1</v>
      </c>
      <c r="C30" s="3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6.5" customHeight="1">
      <c r="A31" s="3"/>
      <c r="B31" s="3"/>
      <c r="C31" s="3"/>
      <c r="D31" s="3"/>
      <c r="E31" s="3"/>
      <c r="F31" s="3" t="s">
        <v>21</v>
      </c>
      <c r="G31" s="3"/>
      <c r="H31" s="3"/>
      <c r="I31" s="3"/>
      <c r="J31" s="3"/>
      <c r="K31" s="3"/>
      <c r="L31" s="3" t="s">
        <v>22</v>
      </c>
      <c r="M31" s="3"/>
      <c r="N31" s="3"/>
      <c r="O31" s="3"/>
      <c r="P31" s="3"/>
    </row>
    <row r="32" spans="1:16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 t="s">
        <v>23</v>
      </c>
      <c r="M32" s="3"/>
      <c r="N32" s="3"/>
      <c r="O32" s="3"/>
      <c r="P32" s="3"/>
    </row>
    <row r="33" spans="1:16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6.5" customHeight="1">
      <c r="A34" s="3"/>
      <c r="B34" s="3"/>
      <c r="C34" s="3"/>
      <c r="D34" s="3"/>
      <c r="E34" s="3"/>
      <c r="F34" s="2" t="s">
        <v>24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6.5" customHeight="1">
      <c r="A36" s="3"/>
      <c r="B36" s="5" t="s">
        <v>1</v>
      </c>
      <c r="C36" s="3" t="s">
        <v>25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6.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8.75" customHeight="1" thickTop="1">
      <c r="A38" s="3"/>
      <c r="B38" s="3"/>
      <c r="C38" s="7" t="s">
        <v>26</v>
      </c>
      <c r="D38" s="4"/>
      <c r="E38" s="4"/>
      <c r="F38" s="8" t="s">
        <v>27</v>
      </c>
      <c r="G38" s="9" t="s">
        <v>28</v>
      </c>
      <c r="H38" s="9" t="s">
        <v>29</v>
      </c>
      <c r="I38" s="9" t="s">
        <v>30</v>
      </c>
      <c r="J38" s="9" t="s">
        <v>31</v>
      </c>
      <c r="K38" s="9" t="s">
        <v>32</v>
      </c>
      <c r="L38" s="9" t="s">
        <v>33</v>
      </c>
      <c r="M38" s="9" t="s">
        <v>34</v>
      </c>
      <c r="N38" s="9" t="s">
        <v>35</v>
      </c>
      <c r="O38" s="9" t="s">
        <v>36</v>
      </c>
      <c r="P38" s="10"/>
    </row>
    <row r="39" spans="1:16" ht="18.75" customHeight="1" thickBot="1">
      <c r="A39" s="3"/>
      <c r="B39" s="3"/>
      <c r="C39" s="10"/>
      <c r="D39" s="3"/>
      <c r="E39" s="3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0"/>
    </row>
    <row r="40" spans="1:16" ht="18.75" customHeight="1">
      <c r="A40" s="3"/>
      <c r="B40" s="3"/>
      <c r="C40" s="13" t="s">
        <v>37</v>
      </c>
      <c r="D40" s="14"/>
      <c r="E40" s="15" t="s">
        <v>38</v>
      </c>
      <c r="F40" s="16">
        <v>100</v>
      </c>
      <c r="G40" s="17">
        <v>100</v>
      </c>
      <c r="H40" s="17">
        <v>100</v>
      </c>
      <c r="I40" s="17">
        <v>100</v>
      </c>
      <c r="J40" s="17">
        <v>100</v>
      </c>
      <c r="K40" s="17">
        <v>100</v>
      </c>
      <c r="L40" s="17">
        <v>100</v>
      </c>
      <c r="M40" s="17"/>
      <c r="N40" s="17"/>
      <c r="O40" s="18"/>
      <c r="P40" s="10"/>
    </row>
    <row r="41" spans="1:16" ht="18.75" customHeight="1">
      <c r="A41" s="3"/>
      <c r="B41" s="3"/>
      <c r="C41" s="19" t="s">
        <v>39</v>
      </c>
      <c r="D41" s="20"/>
      <c r="E41" s="21" t="s">
        <v>40</v>
      </c>
      <c r="F41" s="22">
        <v>1.15</v>
      </c>
      <c r="G41" s="23">
        <v>2</v>
      </c>
      <c r="H41" s="23">
        <v>2</v>
      </c>
      <c r="I41" s="23">
        <v>2</v>
      </c>
      <c r="J41" s="23">
        <v>1.6</v>
      </c>
      <c r="K41" s="23">
        <v>1.6</v>
      </c>
      <c r="L41" s="23">
        <v>2</v>
      </c>
      <c r="M41" s="23"/>
      <c r="N41" s="23"/>
      <c r="O41" s="23"/>
      <c r="P41" s="10"/>
    </row>
    <row r="42" spans="1:16" ht="18.75" customHeight="1">
      <c r="A42" s="3"/>
      <c r="B42" s="3"/>
      <c r="C42" s="19" t="s">
        <v>41</v>
      </c>
      <c r="D42" s="20"/>
      <c r="E42" s="21" t="s">
        <v>42</v>
      </c>
      <c r="F42" s="24">
        <v>114</v>
      </c>
      <c r="G42" s="25">
        <v>120</v>
      </c>
      <c r="H42" s="25">
        <v>110</v>
      </c>
      <c r="I42" s="25">
        <v>117</v>
      </c>
      <c r="J42" s="25">
        <v>112</v>
      </c>
      <c r="K42" s="25">
        <v>114</v>
      </c>
      <c r="L42" s="25">
        <v>121</v>
      </c>
      <c r="M42" s="25"/>
      <c r="N42" s="25"/>
      <c r="O42" s="25"/>
      <c r="P42" s="10"/>
    </row>
    <row r="43" spans="1:16" ht="18.75" customHeight="1">
      <c r="A43" s="3"/>
      <c r="B43" s="3"/>
      <c r="C43" s="19" t="s">
        <v>43</v>
      </c>
      <c r="D43" s="20"/>
      <c r="E43" s="20"/>
      <c r="F43" s="26">
        <f aca="true" t="shared" si="0" ref="F43:O43">IF(F42="","",IF(F42&lt;=100,FLOOR(4*F42,10),IF(AND(F42&gt;100,F42&lt;=500),FLOOR(5*F42,10),FLOOR(10*F42,10))))</f>
        <v>570</v>
      </c>
      <c r="G43" s="27">
        <f t="shared" si="0"/>
        <v>600</v>
      </c>
      <c r="H43" s="27">
        <f t="shared" si="0"/>
        <v>550</v>
      </c>
      <c r="I43" s="27">
        <f t="shared" si="0"/>
        <v>580</v>
      </c>
      <c r="J43" s="27">
        <f t="shared" si="0"/>
        <v>560</v>
      </c>
      <c r="K43" s="27">
        <f t="shared" si="0"/>
        <v>570</v>
      </c>
      <c r="L43" s="27">
        <f t="shared" si="0"/>
        <v>600</v>
      </c>
      <c r="M43" s="27">
        <f t="shared" si="0"/>
      </c>
      <c r="N43" s="27">
        <f t="shared" si="0"/>
      </c>
      <c r="O43" s="27">
        <f t="shared" si="0"/>
      </c>
      <c r="P43" s="10"/>
    </row>
    <row r="44" spans="1:16" ht="18.75" customHeight="1">
      <c r="A44" s="3"/>
      <c r="B44" s="3"/>
      <c r="C44" s="19" t="s">
        <v>44</v>
      </c>
      <c r="D44" s="20"/>
      <c r="E44" s="20"/>
      <c r="F44" s="28">
        <v>2</v>
      </c>
      <c r="G44" s="29">
        <v>2</v>
      </c>
      <c r="H44" s="29">
        <v>2</v>
      </c>
      <c r="I44" s="29">
        <v>2</v>
      </c>
      <c r="J44" s="29">
        <v>2</v>
      </c>
      <c r="K44" s="29">
        <v>2</v>
      </c>
      <c r="L44" s="29">
        <v>2</v>
      </c>
      <c r="M44" s="29"/>
      <c r="N44" s="29"/>
      <c r="O44" s="29"/>
      <c r="P44" s="10"/>
    </row>
    <row r="45" spans="1:16" ht="18.75" customHeight="1">
      <c r="A45" s="3"/>
      <c r="B45" s="3"/>
      <c r="C45" s="10" t="s">
        <v>45</v>
      </c>
      <c r="D45" s="3"/>
      <c r="E45" s="3"/>
      <c r="F45" s="30" t="str">
        <f aca="true" t="shared" si="1" ref="F45:O45">IF(F44="","",IF(F44=3,"砂礫",IF(F44=2,"砂",IF(F44=1,"粘土","再入力"))))</f>
        <v>砂</v>
      </c>
      <c r="G45" s="21" t="str">
        <f t="shared" si="1"/>
        <v>砂</v>
      </c>
      <c r="H45" s="21" t="str">
        <f t="shared" si="1"/>
        <v>砂</v>
      </c>
      <c r="I45" s="21" t="str">
        <f t="shared" si="1"/>
        <v>砂</v>
      </c>
      <c r="J45" s="21" t="str">
        <f t="shared" si="1"/>
        <v>砂</v>
      </c>
      <c r="K45" s="21" t="str">
        <f t="shared" si="1"/>
        <v>砂</v>
      </c>
      <c r="L45" s="21" t="str">
        <f t="shared" si="1"/>
        <v>砂</v>
      </c>
      <c r="M45" s="21">
        <f t="shared" si="1"/>
      </c>
      <c r="N45" s="21">
        <f t="shared" si="1"/>
      </c>
      <c r="O45" s="21">
        <f t="shared" si="1"/>
      </c>
      <c r="P45" s="10"/>
    </row>
    <row r="46" spans="1:16" ht="18.75" customHeight="1">
      <c r="A46" s="3"/>
      <c r="B46" s="3"/>
      <c r="C46" s="19" t="s">
        <v>46</v>
      </c>
      <c r="D46" s="20"/>
      <c r="E46" s="20"/>
      <c r="F46" s="26">
        <f aca="true" t="shared" si="2" ref="F46:O46">IF(F40="","",IF(F44=1,ROUND(0.03*F40+0.05*F43,0),IF(F44=2,ROUND(0.02*F40+0.067*F43,0),IF(F44=3,ROUND(0.02*F40+0.067*F43,0),"再入力"))))</f>
        <v>40</v>
      </c>
      <c r="G46" s="27">
        <f t="shared" si="2"/>
        <v>42</v>
      </c>
      <c r="H46" s="27">
        <f t="shared" si="2"/>
        <v>39</v>
      </c>
      <c r="I46" s="27">
        <f t="shared" si="2"/>
        <v>41</v>
      </c>
      <c r="J46" s="27">
        <f t="shared" si="2"/>
        <v>40</v>
      </c>
      <c r="K46" s="27">
        <f t="shared" si="2"/>
        <v>40</v>
      </c>
      <c r="L46" s="27">
        <f t="shared" si="2"/>
        <v>42</v>
      </c>
      <c r="M46" s="27">
        <f t="shared" si="2"/>
      </c>
      <c r="N46" s="27">
        <f t="shared" si="2"/>
      </c>
      <c r="O46" s="27">
        <f t="shared" si="2"/>
      </c>
      <c r="P46" s="10"/>
    </row>
    <row r="47" spans="1:16" ht="18.75" customHeight="1">
      <c r="A47" s="3"/>
      <c r="B47" s="3"/>
      <c r="C47" s="19" t="s">
        <v>47</v>
      </c>
      <c r="D47" s="20"/>
      <c r="E47" s="21" t="s">
        <v>48</v>
      </c>
      <c r="F47" s="26">
        <f aca="true" t="shared" si="3" ref="F47:O47">IF(F40="","",ROUND((0.0045*F40+0.0075*F43)*100,0))</f>
        <v>473</v>
      </c>
      <c r="G47" s="27">
        <f t="shared" si="3"/>
        <v>495</v>
      </c>
      <c r="H47" s="27">
        <f t="shared" si="3"/>
        <v>458</v>
      </c>
      <c r="I47" s="27">
        <f t="shared" si="3"/>
        <v>480</v>
      </c>
      <c r="J47" s="27">
        <f t="shared" si="3"/>
        <v>465</v>
      </c>
      <c r="K47" s="27">
        <f t="shared" si="3"/>
        <v>473</v>
      </c>
      <c r="L47" s="27">
        <f t="shared" si="3"/>
        <v>495</v>
      </c>
      <c r="M47" s="27">
        <f t="shared" si="3"/>
      </c>
      <c r="N47" s="27">
        <f t="shared" si="3"/>
      </c>
      <c r="O47" s="27">
        <f t="shared" si="3"/>
      </c>
      <c r="P47" s="10"/>
    </row>
    <row r="48" spans="1:16" ht="18.75" customHeight="1" thickBot="1">
      <c r="A48" s="3"/>
      <c r="B48" s="3"/>
      <c r="C48" s="19" t="s">
        <v>49</v>
      </c>
      <c r="D48" s="20"/>
      <c r="E48" s="21" t="s">
        <v>48</v>
      </c>
      <c r="F48" s="26">
        <f>IF(F40="","",IF(F43="","不採用",IF(F43&lt;150,ROUND(30+0.6*F43,0),IF(F43&gt;=150,ROUND(30+0.6*150,0),"再入力"))))</f>
        <v>120</v>
      </c>
      <c r="G48" s="27">
        <f aca="true" t="shared" si="4" ref="G48:O48">IF(G43="","",IF(G43&lt;150,ROUND(30+0.6*G43,0),IF(G43&gt;=150,ROUND(30+0.6*150,0),"再入力")))</f>
        <v>120</v>
      </c>
      <c r="H48" s="27">
        <f t="shared" si="4"/>
        <v>120</v>
      </c>
      <c r="I48" s="27">
        <f t="shared" si="4"/>
        <v>120</v>
      </c>
      <c r="J48" s="27">
        <f t="shared" si="4"/>
        <v>120</v>
      </c>
      <c r="K48" s="27">
        <f t="shared" si="4"/>
        <v>120</v>
      </c>
      <c r="L48" s="27">
        <f t="shared" si="4"/>
        <v>120</v>
      </c>
      <c r="M48" s="27">
        <f t="shared" si="4"/>
      </c>
      <c r="N48" s="27">
        <f t="shared" si="4"/>
      </c>
      <c r="O48" s="27">
        <f t="shared" si="4"/>
      </c>
      <c r="P48" s="10"/>
    </row>
    <row r="49" spans="1:16" ht="18.75" customHeight="1" thickBot="1">
      <c r="A49" s="3"/>
      <c r="B49" s="3"/>
      <c r="C49" s="13" t="s">
        <v>50</v>
      </c>
      <c r="D49" s="14"/>
      <c r="E49" s="15" t="s">
        <v>48</v>
      </c>
      <c r="F49" s="31">
        <v>100</v>
      </c>
      <c r="G49" s="32">
        <v>100</v>
      </c>
      <c r="H49" s="32">
        <v>100</v>
      </c>
      <c r="I49" s="32">
        <v>100</v>
      </c>
      <c r="J49" s="32">
        <v>100</v>
      </c>
      <c r="K49" s="32">
        <v>100</v>
      </c>
      <c r="L49" s="32">
        <v>100</v>
      </c>
      <c r="M49" s="32"/>
      <c r="N49" s="32"/>
      <c r="O49" s="33"/>
      <c r="P49" s="10"/>
    </row>
    <row r="50" spans="1:16" ht="16.5" customHeight="1" thickTop="1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"/>
    </row>
  </sheetData>
  <sheetProtection/>
  <mergeCells count="2">
    <mergeCell ref="B2:D2"/>
    <mergeCell ref="E2:O2"/>
  </mergeCells>
  <printOptions horizontalCentered="1"/>
  <pageMargins left="0.5" right="0.5" top="0.5" bottom="0.5" header="0.512" footer="0.512"/>
  <pageSetup orientation="portrait" paperSize="9" scale="78" r:id="rId2"/>
  <rowBreaks count="1" manualBreakCount="1">
    <brk id="50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2"/>
  <sheetViews>
    <sheetView zoomScalePageLayoutView="0" workbookViewId="0" topLeftCell="A28">
      <selection activeCell="AN37" sqref="AN37"/>
    </sheetView>
  </sheetViews>
  <sheetFormatPr defaultColWidth="9.00390625" defaultRowHeight="14.25"/>
  <cols>
    <col min="1" max="58" width="2.125" style="0" customWidth="1"/>
    <col min="59" max="59" width="2.875" style="0" customWidth="1"/>
  </cols>
  <sheetData>
    <row r="1" spans="1:66" ht="14.25">
      <c r="A1" s="34" t="s">
        <v>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</row>
    <row r="2" spans="1:66" ht="14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</row>
    <row r="3" spans="1:66" ht="14.25">
      <c r="A3" s="34"/>
      <c r="B3" s="34" t="s">
        <v>97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</row>
    <row r="4" spans="1:66" ht="14.25">
      <c r="A4" s="34"/>
      <c r="B4" s="34"/>
      <c r="C4" s="34" t="s">
        <v>55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</row>
    <row r="5" spans="1:66" ht="14.25">
      <c r="A5" s="34"/>
      <c r="B5" s="34"/>
      <c r="C5" s="34" t="s">
        <v>56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</row>
    <row r="6" spans="1:66" ht="14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</row>
    <row r="7" spans="1:66" ht="14.25">
      <c r="A7" s="34"/>
      <c r="B7" s="34"/>
      <c r="C7" s="34"/>
      <c r="D7" s="34"/>
      <c r="E7" s="34"/>
      <c r="F7" s="34" t="s">
        <v>57</v>
      </c>
      <c r="G7" s="34"/>
      <c r="H7" s="34"/>
      <c r="I7" s="34"/>
      <c r="J7" s="34" t="s">
        <v>58</v>
      </c>
      <c r="K7" s="34" t="s">
        <v>59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</row>
    <row r="8" spans="1:66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</row>
    <row r="9" spans="1:66" ht="14.25">
      <c r="A9" s="34"/>
      <c r="B9" s="34"/>
      <c r="C9" s="34"/>
      <c r="D9" s="34"/>
      <c r="E9" s="34"/>
      <c r="F9" s="34" t="s">
        <v>60</v>
      </c>
      <c r="G9" s="34"/>
      <c r="H9" s="34"/>
      <c r="I9" s="34"/>
      <c r="J9" s="34" t="s">
        <v>61</v>
      </c>
      <c r="K9" s="34" t="s">
        <v>62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 t="s">
        <v>63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</row>
    <row r="10" spans="1:66" ht="15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</row>
    <row r="11" spans="1:66" ht="14.25">
      <c r="A11" s="34"/>
      <c r="B11" s="34"/>
      <c r="C11" s="35"/>
      <c r="D11" s="36"/>
      <c r="E11" s="36"/>
      <c r="F11" s="36"/>
      <c r="G11" s="36"/>
      <c r="H11" s="105" t="s">
        <v>64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7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66" ht="14.25">
      <c r="A12" s="34"/>
      <c r="B12" s="34"/>
      <c r="C12" s="37"/>
      <c r="D12" s="38"/>
      <c r="E12" s="38"/>
      <c r="F12" s="38"/>
      <c r="G12" s="38"/>
      <c r="H12" s="67" t="s">
        <v>65</v>
      </c>
      <c r="I12" s="67"/>
      <c r="J12" s="67"/>
      <c r="K12" s="67"/>
      <c r="L12" s="67"/>
      <c r="M12" s="67"/>
      <c r="N12" s="67"/>
      <c r="O12" s="67"/>
      <c r="P12" s="67" t="s">
        <v>66</v>
      </c>
      <c r="Q12" s="67"/>
      <c r="R12" s="67"/>
      <c r="S12" s="67"/>
      <c r="T12" s="67"/>
      <c r="U12" s="67"/>
      <c r="V12" s="67"/>
      <c r="W12" s="67"/>
      <c r="X12" s="67" t="s">
        <v>67</v>
      </c>
      <c r="Y12" s="67"/>
      <c r="Z12" s="67"/>
      <c r="AA12" s="67"/>
      <c r="AB12" s="67"/>
      <c r="AC12" s="67"/>
      <c r="AD12" s="67"/>
      <c r="AE12" s="67"/>
      <c r="AF12" s="67" t="s">
        <v>68</v>
      </c>
      <c r="AG12" s="67"/>
      <c r="AH12" s="67"/>
      <c r="AI12" s="67"/>
      <c r="AJ12" s="67"/>
      <c r="AK12" s="67"/>
      <c r="AL12" s="67"/>
      <c r="AM12" s="108"/>
      <c r="AN12" s="67" t="s">
        <v>69</v>
      </c>
      <c r="AO12" s="67"/>
      <c r="AP12" s="67"/>
      <c r="AQ12" s="67"/>
      <c r="AR12" s="67"/>
      <c r="AS12" s="67"/>
      <c r="AT12" s="67"/>
      <c r="AU12" s="68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1:66" ht="14.25">
      <c r="A13" s="34"/>
      <c r="B13" s="34"/>
      <c r="C13" s="104" t="s">
        <v>70</v>
      </c>
      <c r="D13" s="97"/>
      <c r="E13" s="97"/>
      <c r="F13" s="97"/>
      <c r="G13" s="98"/>
      <c r="H13" s="77" t="s">
        <v>71</v>
      </c>
      <c r="I13" s="77"/>
      <c r="J13" s="77"/>
      <c r="K13" s="77"/>
      <c r="L13" s="96" t="s">
        <v>72</v>
      </c>
      <c r="M13" s="97"/>
      <c r="N13" s="97"/>
      <c r="O13" s="98"/>
      <c r="P13" s="77" t="s">
        <v>71</v>
      </c>
      <c r="Q13" s="77"/>
      <c r="R13" s="77"/>
      <c r="S13" s="77"/>
      <c r="T13" s="96" t="s">
        <v>72</v>
      </c>
      <c r="U13" s="97"/>
      <c r="V13" s="97"/>
      <c r="W13" s="98"/>
      <c r="X13" s="77" t="s">
        <v>71</v>
      </c>
      <c r="Y13" s="77"/>
      <c r="Z13" s="77"/>
      <c r="AA13" s="77"/>
      <c r="AB13" s="96" t="s">
        <v>72</v>
      </c>
      <c r="AC13" s="97"/>
      <c r="AD13" s="97"/>
      <c r="AE13" s="98"/>
      <c r="AF13" s="77" t="s">
        <v>71</v>
      </c>
      <c r="AG13" s="77"/>
      <c r="AH13" s="77"/>
      <c r="AI13" s="77"/>
      <c r="AJ13" s="96" t="s">
        <v>72</v>
      </c>
      <c r="AK13" s="97"/>
      <c r="AL13" s="97"/>
      <c r="AM13" s="97"/>
      <c r="AN13" s="96" t="s">
        <v>71</v>
      </c>
      <c r="AO13" s="97"/>
      <c r="AP13" s="97"/>
      <c r="AQ13" s="98"/>
      <c r="AR13" s="96" t="s">
        <v>72</v>
      </c>
      <c r="AS13" s="97"/>
      <c r="AT13" s="97"/>
      <c r="AU13" s="99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</row>
    <row r="14" spans="1:66" ht="14.25">
      <c r="A14" s="34"/>
      <c r="B14" s="34"/>
      <c r="C14" s="100" t="s">
        <v>73</v>
      </c>
      <c r="D14" s="101"/>
      <c r="E14" s="101"/>
      <c r="F14" s="101"/>
      <c r="G14" s="102"/>
      <c r="H14" s="77"/>
      <c r="I14" s="77"/>
      <c r="J14" s="77"/>
      <c r="K14" s="77"/>
      <c r="L14" s="92" t="s">
        <v>74</v>
      </c>
      <c r="M14" s="93"/>
      <c r="N14" s="93"/>
      <c r="O14" s="103"/>
      <c r="P14" s="77"/>
      <c r="Q14" s="77"/>
      <c r="R14" s="77"/>
      <c r="S14" s="77"/>
      <c r="T14" s="92" t="s">
        <v>74</v>
      </c>
      <c r="U14" s="93"/>
      <c r="V14" s="93"/>
      <c r="W14" s="103"/>
      <c r="X14" s="77"/>
      <c r="Y14" s="77"/>
      <c r="Z14" s="77"/>
      <c r="AA14" s="77"/>
      <c r="AB14" s="92" t="s">
        <v>74</v>
      </c>
      <c r="AC14" s="93"/>
      <c r="AD14" s="93"/>
      <c r="AE14" s="103"/>
      <c r="AF14" s="77"/>
      <c r="AG14" s="77"/>
      <c r="AH14" s="77"/>
      <c r="AI14" s="77"/>
      <c r="AJ14" s="92" t="s">
        <v>74</v>
      </c>
      <c r="AK14" s="93"/>
      <c r="AL14" s="93"/>
      <c r="AM14" s="93"/>
      <c r="AN14" s="78"/>
      <c r="AO14" s="77"/>
      <c r="AP14" s="77"/>
      <c r="AQ14" s="94"/>
      <c r="AR14" s="92" t="s">
        <v>74</v>
      </c>
      <c r="AS14" s="93"/>
      <c r="AT14" s="93"/>
      <c r="AU14" s="95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</row>
    <row r="15" spans="1:66" ht="14.25">
      <c r="A15" s="34"/>
      <c r="B15" s="34"/>
      <c r="C15" s="75">
        <v>0.25</v>
      </c>
      <c r="D15" s="76"/>
      <c r="E15" s="76"/>
      <c r="F15" s="76"/>
      <c r="G15" s="76"/>
      <c r="H15" s="87">
        <v>0</v>
      </c>
      <c r="I15" s="87"/>
      <c r="J15" s="87"/>
      <c r="K15" s="87"/>
      <c r="L15" s="91" t="str">
        <f aca="true" t="shared" si="0" ref="L15:L33">IF(H15=0," ",30+0.6*H15)</f>
        <v> </v>
      </c>
      <c r="M15" s="91"/>
      <c r="N15" s="91"/>
      <c r="O15" s="91"/>
      <c r="P15" s="87">
        <v>0</v>
      </c>
      <c r="Q15" s="87"/>
      <c r="R15" s="87"/>
      <c r="S15" s="87"/>
      <c r="T15" s="88" t="str">
        <f aca="true" t="shared" si="1" ref="T15:T33">IF(P15=0," ",30+0.6*P15)</f>
        <v> </v>
      </c>
      <c r="U15" s="88"/>
      <c r="V15" s="88"/>
      <c r="W15" s="88"/>
      <c r="X15" s="87">
        <v>0</v>
      </c>
      <c r="Y15" s="87"/>
      <c r="Z15" s="87"/>
      <c r="AA15" s="87"/>
      <c r="AB15" s="88" t="str">
        <f aca="true" t="shared" si="2" ref="AB15:AB33">IF(X15=0," ",30+0.6*X15)</f>
        <v> </v>
      </c>
      <c r="AC15" s="88"/>
      <c r="AD15" s="88"/>
      <c r="AE15" s="88"/>
      <c r="AF15" s="87">
        <v>0</v>
      </c>
      <c r="AG15" s="87"/>
      <c r="AH15" s="87"/>
      <c r="AI15" s="87"/>
      <c r="AJ15" s="88" t="str">
        <f aca="true" t="shared" si="3" ref="AJ15:AJ33">IF(AF15=0," ",30+0.6*AF15)</f>
        <v> </v>
      </c>
      <c r="AK15" s="88"/>
      <c r="AL15" s="88"/>
      <c r="AM15" s="89"/>
      <c r="AN15" s="87">
        <v>0</v>
      </c>
      <c r="AO15" s="87"/>
      <c r="AP15" s="87"/>
      <c r="AQ15" s="87"/>
      <c r="AR15" s="88" t="str">
        <f aca="true" t="shared" si="4" ref="AR15:AR33">IF(AN15=0," ",30+0.6*AN15)</f>
        <v> </v>
      </c>
      <c r="AS15" s="88"/>
      <c r="AT15" s="88"/>
      <c r="AU15" s="90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</row>
    <row r="16" spans="1:66" ht="14.25">
      <c r="A16" s="34"/>
      <c r="B16" s="34"/>
      <c r="C16" s="75">
        <v>0.5</v>
      </c>
      <c r="D16" s="76"/>
      <c r="E16" s="76"/>
      <c r="F16" s="76"/>
      <c r="G16" s="76"/>
      <c r="H16" s="87">
        <v>0</v>
      </c>
      <c r="I16" s="87"/>
      <c r="J16" s="87"/>
      <c r="K16" s="87"/>
      <c r="L16" s="88" t="str">
        <f t="shared" si="0"/>
        <v> </v>
      </c>
      <c r="M16" s="88"/>
      <c r="N16" s="88"/>
      <c r="O16" s="88"/>
      <c r="P16" s="87">
        <v>4</v>
      </c>
      <c r="Q16" s="87"/>
      <c r="R16" s="87"/>
      <c r="S16" s="87"/>
      <c r="T16" s="88">
        <f t="shared" si="1"/>
        <v>32.4</v>
      </c>
      <c r="U16" s="88"/>
      <c r="V16" s="88"/>
      <c r="W16" s="88"/>
      <c r="X16" s="87">
        <v>4</v>
      </c>
      <c r="Y16" s="87"/>
      <c r="Z16" s="87"/>
      <c r="AA16" s="87"/>
      <c r="AB16" s="88">
        <f t="shared" si="2"/>
        <v>32.4</v>
      </c>
      <c r="AC16" s="88"/>
      <c r="AD16" s="88"/>
      <c r="AE16" s="88"/>
      <c r="AF16" s="87">
        <v>4</v>
      </c>
      <c r="AG16" s="87"/>
      <c r="AH16" s="87"/>
      <c r="AI16" s="87"/>
      <c r="AJ16" s="88">
        <f t="shared" si="3"/>
        <v>32.4</v>
      </c>
      <c r="AK16" s="88"/>
      <c r="AL16" s="88"/>
      <c r="AM16" s="89"/>
      <c r="AN16" s="87">
        <v>0</v>
      </c>
      <c r="AO16" s="87"/>
      <c r="AP16" s="87"/>
      <c r="AQ16" s="87"/>
      <c r="AR16" s="88" t="str">
        <f t="shared" si="4"/>
        <v> </v>
      </c>
      <c r="AS16" s="88"/>
      <c r="AT16" s="88"/>
      <c r="AU16" s="90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</row>
    <row r="17" spans="1:66" ht="14.25">
      <c r="A17" s="34"/>
      <c r="B17" s="34"/>
      <c r="C17" s="75">
        <v>0.75</v>
      </c>
      <c r="D17" s="76"/>
      <c r="E17" s="76"/>
      <c r="F17" s="76"/>
      <c r="G17" s="76"/>
      <c r="H17" s="87">
        <v>15</v>
      </c>
      <c r="I17" s="87"/>
      <c r="J17" s="87"/>
      <c r="K17" s="87"/>
      <c r="L17" s="88">
        <f t="shared" si="0"/>
        <v>39</v>
      </c>
      <c r="M17" s="88"/>
      <c r="N17" s="88"/>
      <c r="O17" s="88"/>
      <c r="P17" s="87">
        <v>12</v>
      </c>
      <c r="Q17" s="87"/>
      <c r="R17" s="87"/>
      <c r="S17" s="87"/>
      <c r="T17" s="88">
        <f t="shared" si="1"/>
        <v>37.2</v>
      </c>
      <c r="U17" s="88"/>
      <c r="V17" s="88"/>
      <c r="W17" s="88"/>
      <c r="X17" s="87">
        <v>4</v>
      </c>
      <c r="Y17" s="87"/>
      <c r="Z17" s="87"/>
      <c r="AA17" s="87"/>
      <c r="AB17" s="88">
        <f t="shared" si="2"/>
        <v>32.4</v>
      </c>
      <c r="AC17" s="88"/>
      <c r="AD17" s="88"/>
      <c r="AE17" s="88"/>
      <c r="AF17" s="87">
        <v>8</v>
      </c>
      <c r="AG17" s="87"/>
      <c r="AH17" s="87"/>
      <c r="AI17" s="87"/>
      <c r="AJ17" s="88">
        <f t="shared" si="3"/>
        <v>34.8</v>
      </c>
      <c r="AK17" s="88"/>
      <c r="AL17" s="88"/>
      <c r="AM17" s="89"/>
      <c r="AN17" s="87">
        <v>0</v>
      </c>
      <c r="AO17" s="87"/>
      <c r="AP17" s="87"/>
      <c r="AQ17" s="87"/>
      <c r="AR17" s="88" t="str">
        <f t="shared" si="4"/>
        <v> </v>
      </c>
      <c r="AS17" s="88"/>
      <c r="AT17" s="88"/>
      <c r="AU17" s="90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</row>
    <row r="18" spans="1:66" ht="14.25">
      <c r="A18" s="34"/>
      <c r="B18" s="34"/>
      <c r="C18" s="75">
        <v>1</v>
      </c>
      <c r="D18" s="76"/>
      <c r="E18" s="76"/>
      <c r="F18" s="76"/>
      <c r="G18" s="76"/>
      <c r="H18" s="87">
        <v>40</v>
      </c>
      <c r="I18" s="87"/>
      <c r="J18" s="87"/>
      <c r="K18" s="87"/>
      <c r="L18" s="88">
        <f t="shared" si="0"/>
        <v>54</v>
      </c>
      <c r="M18" s="88"/>
      <c r="N18" s="88"/>
      <c r="O18" s="88"/>
      <c r="P18" s="87">
        <v>40</v>
      </c>
      <c r="Q18" s="87"/>
      <c r="R18" s="87"/>
      <c r="S18" s="87"/>
      <c r="T18" s="88">
        <f t="shared" si="1"/>
        <v>54</v>
      </c>
      <c r="U18" s="88"/>
      <c r="V18" s="88"/>
      <c r="W18" s="88"/>
      <c r="X18" s="87">
        <v>16</v>
      </c>
      <c r="Y18" s="87"/>
      <c r="Z18" s="87"/>
      <c r="AA18" s="87"/>
      <c r="AB18" s="88">
        <f t="shared" si="2"/>
        <v>39.6</v>
      </c>
      <c r="AC18" s="88"/>
      <c r="AD18" s="88"/>
      <c r="AE18" s="88"/>
      <c r="AF18" s="87">
        <v>20</v>
      </c>
      <c r="AG18" s="87"/>
      <c r="AH18" s="87"/>
      <c r="AI18" s="87"/>
      <c r="AJ18" s="88">
        <f t="shared" si="3"/>
        <v>42</v>
      </c>
      <c r="AK18" s="88"/>
      <c r="AL18" s="88"/>
      <c r="AM18" s="89"/>
      <c r="AN18" s="87">
        <v>20</v>
      </c>
      <c r="AO18" s="87"/>
      <c r="AP18" s="87"/>
      <c r="AQ18" s="87"/>
      <c r="AR18" s="88">
        <f t="shared" si="4"/>
        <v>42</v>
      </c>
      <c r="AS18" s="88"/>
      <c r="AT18" s="88"/>
      <c r="AU18" s="90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</row>
    <row r="19" spans="1:66" ht="14.25">
      <c r="A19" s="34"/>
      <c r="B19" s="34"/>
      <c r="C19" s="75">
        <v>1.25</v>
      </c>
      <c r="D19" s="76"/>
      <c r="E19" s="76"/>
      <c r="F19" s="76"/>
      <c r="G19" s="76"/>
      <c r="H19" s="87">
        <v>72</v>
      </c>
      <c r="I19" s="87"/>
      <c r="J19" s="87"/>
      <c r="K19" s="87"/>
      <c r="L19" s="88">
        <f t="shared" si="0"/>
        <v>73.19999999999999</v>
      </c>
      <c r="M19" s="88"/>
      <c r="N19" s="88"/>
      <c r="O19" s="88"/>
      <c r="P19" s="87">
        <v>32</v>
      </c>
      <c r="Q19" s="87"/>
      <c r="R19" s="87"/>
      <c r="S19" s="87"/>
      <c r="T19" s="88">
        <f t="shared" si="1"/>
        <v>49.2</v>
      </c>
      <c r="U19" s="88"/>
      <c r="V19" s="88"/>
      <c r="W19" s="88"/>
      <c r="X19" s="87">
        <v>24</v>
      </c>
      <c r="Y19" s="87"/>
      <c r="Z19" s="87"/>
      <c r="AA19" s="87"/>
      <c r="AB19" s="88">
        <f t="shared" si="2"/>
        <v>44.4</v>
      </c>
      <c r="AC19" s="88"/>
      <c r="AD19" s="88"/>
      <c r="AE19" s="88"/>
      <c r="AF19" s="87">
        <v>40</v>
      </c>
      <c r="AG19" s="87"/>
      <c r="AH19" s="87"/>
      <c r="AI19" s="87"/>
      <c r="AJ19" s="88">
        <f t="shared" si="3"/>
        <v>54</v>
      </c>
      <c r="AK19" s="88"/>
      <c r="AL19" s="88"/>
      <c r="AM19" s="89"/>
      <c r="AN19" s="87">
        <v>40</v>
      </c>
      <c r="AO19" s="87"/>
      <c r="AP19" s="87"/>
      <c r="AQ19" s="87"/>
      <c r="AR19" s="88">
        <f t="shared" si="4"/>
        <v>54</v>
      </c>
      <c r="AS19" s="88"/>
      <c r="AT19" s="88"/>
      <c r="AU19" s="90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</row>
    <row r="20" spans="1:66" ht="14.25">
      <c r="A20" s="34"/>
      <c r="B20" s="34"/>
      <c r="C20" s="75">
        <v>1.5</v>
      </c>
      <c r="D20" s="76"/>
      <c r="E20" s="76"/>
      <c r="F20" s="76"/>
      <c r="G20" s="76"/>
      <c r="H20" s="87">
        <v>60</v>
      </c>
      <c r="I20" s="87"/>
      <c r="J20" s="87"/>
      <c r="K20" s="87"/>
      <c r="L20" s="88">
        <f t="shared" si="0"/>
        <v>66</v>
      </c>
      <c r="M20" s="88"/>
      <c r="N20" s="88"/>
      <c r="O20" s="88"/>
      <c r="P20" s="87">
        <v>60</v>
      </c>
      <c r="Q20" s="87"/>
      <c r="R20" s="87"/>
      <c r="S20" s="87"/>
      <c r="T20" s="88">
        <f t="shared" si="1"/>
        <v>66</v>
      </c>
      <c r="U20" s="88"/>
      <c r="V20" s="88"/>
      <c r="W20" s="88"/>
      <c r="X20" s="87">
        <v>36</v>
      </c>
      <c r="Y20" s="87"/>
      <c r="Z20" s="87"/>
      <c r="AA20" s="87"/>
      <c r="AB20" s="88">
        <f t="shared" si="2"/>
        <v>51.599999999999994</v>
      </c>
      <c r="AC20" s="88"/>
      <c r="AD20" s="88"/>
      <c r="AE20" s="88"/>
      <c r="AF20" s="87">
        <v>24</v>
      </c>
      <c r="AG20" s="87"/>
      <c r="AH20" s="87"/>
      <c r="AI20" s="87"/>
      <c r="AJ20" s="88">
        <f t="shared" si="3"/>
        <v>44.4</v>
      </c>
      <c r="AK20" s="88"/>
      <c r="AL20" s="88"/>
      <c r="AM20" s="89"/>
      <c r="AN20" s="87">
        <v>68</v>
      </c>
      <c r="AO20" s="87"/>
      <c r="AP20" s="87"/>
      <c r="AQ20" s="87"/>
      <c r="AR20" s="88">
        <f t="shared" si="4"/>
        <v>70.8</v>
      </c>
      <c r="AS20" s="88"/>
      <c r="AT20" s="88"/>
      <c r="AU20" s="90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</row>
    <row r="21" spans="1:66" ht="14.25">
      <c r="A21" s="34"/>
      <c r="B21" s="34"/>
      <c r="C21" s="75">
        <v>1.75</v>
      </c>
      <c r="D21" s="76"/>
      <c r="E21" s="76"/>
      <c r="F21" s="76"/>
      <c r="G21" s="76"/>
      <c r="H21" s="87">
        <v>64</v>
      </c>
      <c r="I21" s="87"/>
      <c r="J21" s="87"/>
      <c r="K21" s="87"/>
      <c r="L21" s="88">
        <f t="shared" si="0"/>
        <v>68.4</v>
      </c>
      <c r="M21" s="88"/>
      <c r="N21" s="88"/>
      <c r="O21" s="88"/>
      <c r="P21" s="87">
        <v>32</v>
      </c>
      <c r="Q21" s="87"/>
      <c r="R21" s="87"/>
      <c r="S21" s="87"/>
      <c r="T21" s="88">
        <f t="shared" si="1"/>
        <v>49.2</v>
      </c>
      <c r="U21" s="88"/>
      <c r="V21" s="88"/>
      <c r="W21" s="88"/>
      <c r="X21" s="87">
        <v>0</v>
      </c>
      <c r="Y21" s="87"/>
      <c r="Z21" s="87"/>
      <c r="AA21" s="87"/>
      <c r="AB21" s="88" t="str">
        <f t="shared" si="2"/>
        <v> </v>
      </c>
      <c r="AC21" s="88"/>
      <c r="AD21" s="88"/>
      <c r="AE21" s="88"/>
      <c r="AF21" s="87">
        <v>20</v>
      </c>
      <c r="AG21" s="87"/>
      <c r="AH21" s="87"/>
      <c r="AI21" s="87"/>
      <c r="AJ21" s="88">
        <f t="shared" si="3"/>
        <v>42</v>
      </c>
      <c r="AK21" s="88"/>
      <c r="AL21" s="88"/>
      <c r="AM21" s="89"/>
      <c r="AN21" s="87">
        <v>60</v>
      </c>
      <c r="AO21" s="87"/>
      <c r="AP21" s="87"/>
      <c r="AQ21" s="87"/>
      <c r="AR21" s="88">
        <f t="shared" si="4"/>
        <v>66</v>
      </c>
      <c r="AS21" s="88"/>
      <c r="AT21" s="88"/>
      <c r="AU21" s="90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</row>
    <row r="22" spans="1:66" ht="14.25">
      <c r="A22" s="34"/>
      <c r="B22" s="34"/>
      <c r="C22" s="75">
        <v>2</v>
      </c>
      <c r="D22" s="76"/>
      <c r="E22" s="76"/>
      <c r="F22" s="76"/>
      <c r="G22" s="76"/>
      <c r="H22" s="87">
        <v>4</v>
      </c>
      <c r="I22" s="87"/>
      <c r="J22" s="87"/>
      <c r="K22" s="87"/>
      <c r="L22" s="91">
        <f t="shared" si="0"/>
        <v>32.4</v>
      </c>
      <c r="M22" s="91"/>
      <c r="N22" s="91"/>
      <c r="O22" s="91"/>
      <c r="P22" s="87">
        <v>4</v>
      </c>
      <c r="Q22" s="87"/>
      <c r="R22" s="87"/>
      <c r="S22" s="87"/>
      <c r="T22" s="88">
        <f t="shared" si="1"/>
        <v>32.4</v>
      </c>
      <c r="U22" s="88"/>
      <c r="V22" s="88"/>
      <c r="W22" s="88"/>
      <c r="X22" s="87">
        <v>0</v>
      </c>
      <c r="Y22" s="87"/>
      <c r="Z22" s="87"/>
      <c r="AA22" s="87"/>
      <c r="AB22" s="88" t="str">
        <f t="shared" si="2"/>
        <v> </v>
      </c>
      <c r="AC22" s="88"/>
      <c r="AD22" s="88"/>
      <c r="AE22" s="88"/>
      <c r="AF22" s="87">
        <v>8</v>
      </c>
      <c r="AG22" s="87"/>
      <c r="AH22" s="87"/>
      <c r="AI22" s="87"/>
      <c r="AJ22" s="88">
        <f t="shared" si="3"/>
        <v>34.8</v>
      </c>
      <c r="AK22" s="88"/>
      <c r="AL22" s="88"/>
      <c r="AM22" s="89"/>
      <c r="AN22" s="87">
        <v>0</v>
      </c>
      <c r="AO22" s="87"/>
      <c r="AP22" s="87"/>
      <c r="AQ22" s="87"/>
      <c r="AR22" s="88" t="str">
        <f t="shared" si="4"/>
        <v> </v>
      </c>
      <c r="AS22" s="88"/>
      <c r="AT22" s="88"/>
      <c r="AU22" s="90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</row>
    <row r="23" spans="1:66" ht="14.25">
      <c r="A23" s="34"/>
      <c r="B23" s="34"/>
      <c r="C23" s="75">
        <v>2.25</v>
      </c>
      <c r="D23" s="76"/>
      <c r="E23" s="76"/>
      <c r="F23" s="76"/>
      <c r="G23" s="76"/>
      <c r="H23" s="87">
        <v>0</v>
      </c>
      <c r="I23" s="87"/>
      <c r="J23" s="87"/>
      <c r="K23" s="87"/>
      <c r="L23" s="91" t="str">
        <f t="shared" si="0"/>
        <v> </v>
      </c>
      <c r="M23" s="91"/>
      <c r="N23" s="91"/>
      <c r="O23" s="91"/>
      <c r="P23" s="87">
        <v>0</v>
      </c>
      <c r="Q23" s="87"/>
      <c r="R23" s="87"/>
      <c r="S23" s="87"/>
      <c r="T23" s="88" t="str">
        <f t="shared" si="1"/>
        <v> </v>
      </c>
      <c r="U23" s="88"/>
      <c r="V23" s="88"/>
      <c r="W23" s="88"/>
      <c r="X23" s="87">
        <v>0</v>
      </c>
      <c r="Y23" s="87"/>
      <c r="Z23" s="87"/>
      <c r="AA23" s="87"/>
      <c r="AB23" s="88" t="str">
        <f t="shared" si="2"/>
        <v> </v>
      </c>
      <c r="AC23" s="88"/>
      <c r="AD23" s="88"/>
      <c r="AE23" s="88"/>
      <c r="AF23" s="87">
        <v>0</v>
      </c>
      <c r="AG23" s="87"/>
      <c r="AH23" s="87"/>
      <c r="AI23" s="87"/>
      <c r="AJ23" s="88" t="str">
        <f t="shared" si="3"/>
        <v> </v>
      </c>
      <c r="AK23" s="88"/>
      <c r="AL23" s="88"/>
      <c r="AM23" s="89"/>
      <c r="AN23" s="87">
        <v>0</v>
      </c>
      <c r="AO23" s="87"/>
      <c r="AP23" s="87"/>
      <c r="AQ23" s="87"/>
      <c r="AR23" s="88" t="str">
        <f t="shared" si="4"/>
        <v> </v>
      </c>
      <c r="AS23" s="88"/>
      <c r="AT23" s="88"/>
      <c r="AU23" s="90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</row>
    <row r="24" spans="1:66" ht="14.25">
      <c r="A24" s="34"/>
      <c r="B24" s="34"/>
      <c r="C24" s="75">
        <v>2.5</v>
      </c>
      <c r="D24" s="76"/>
      <c r="E24" s="76"/>
      <c r="F24" s="76"/>
      <c r="G24" s="76"/>
      <c r="H24" s="87">
        <v>0</v>
      </c>
      <c r="I24" s="87"/>
      <c r="J24" s="87"/>
      <c r="K24" s="87"/>
      <c r="L24" s="91" t="str">
        <f t="shared" si="0"/>
        <v> </v>
      </c>
      <c r="M24" s="91"/>
      <c r="N24" s="91"/>
      <c r="O24" s="91"/>
      <c r="P24" s="87">
        <v>0</v>
      </c>
      <c r="Q24" s="87"/>
      <c r="R24" s="87"/>
      <c r="S24" s="87"/>
      <c r="T24" s="88" t="str">
        <f t="shared" si="1"/>
        <v> </v>
      </c>
      <c r="U24" s="88"/>
      <c r="V24" s="88"/>
      <c r="W24" s="88"/>
      <c r="X24" s="87">
        <v>0</v>
      </c>
      <c r="Y24" s="87"/>
      <c r="Z24" s="87"/>
      <c r="AA24" s="87"/>
      <c r="AB24" s="88" t="str">
        <f t="shared" si="2"/>
        <v> </v>
      </c>
      <c r="AC24" s="88"/>
      <c r="AD24" s="88"/>
      <c r="AE24" s="88"/>
      <c r="AF24" s="87">
        <v>76</v>
      </c>
      <c r="AG24" s="87"/>
      <c r="AH24" s="87"/>
      <c r="AI24" s="87"/>
      <c r="AJ24" s="88">
        <f t="shared" si="3"/>
        <v>75.6</v>
      </c>
      <c r="AK24" s="88"/>
      <c r="AL24" s="88"/>
      <c r="AM24" s="89"/>
      <c r="AN24" s="87">
        <v>160</v>
      </c>
      <c r="AO24" s="87"/>
      <c r="AP24" s="87"/>
      <c r="AQ24" s="87"/>
      <c r="AR24" s="88">
        <f t="shared" si="4"/>
        <v>126</v>
      </c>
      <c r="AS24" s="88"/>
      <c r="AT24" s="88"/>
      <c r="AU24" s="90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</row>
    <row r="25" spans="1:66" ht="14.25">
      <c r="A25" s="34"/>
      <c r="B25" s="34"/>
      <c r="C25" s="75">
        <v>2.75</v>
      </c>
      <c r="D25" s="76"/>
      <c r="E25" s="76"/>
      <c r="F25" s="76"/>
      <c r="G25" s="76"/>
      <c r="H25" s="87">
        <v>0</v>
      </c>
      <c r="I25" s="87"/>
      <c r="J25" s="87"/>
      <c r="K25" s="87"/>
      <c r="L25" s="91" t="str">
        <f t="shared" si="0"/>
        <v> </v>
      </c>
      <c r="M25" s="91"/>
      <c r="N25" s="91"/>
      <c r="O25" s="91"/>
      <c r="P25" s="87">
        <v>0</v>
      </c>
      <c r="Q25" s="87"/>
      <c r="R25" s="87"/>
      <c r="S25" s="87"/>
      <c r="T25" s="88" t="str">
        <f t="shared" si="1"/>
        <v> </v>
      </c>
      <c r="U25" s="88"/>
      <c r="V25" s="88"/>
      <c r="W25" s="88"/>
      <c r="X25" s="87">
        <v>32</v>
      </c>
      <c r="Y25" s="87"/>
      <c r="Z25" s="87"/>
      <c r="AA25" s="87"/>
      <c r="AB25" s="88">
        <f t="shared" si="2"/>
        <v>49.2</v>
      </c>
      <c r="AC25" s="88"/>
      <c r="AD25" s="88"/>
      <c r="AE25" s="88"/>
      <c r="AF25" s="87">
        <v>36</v>
      </c>
      <c r="AG25" s="87"/>
      <c r="AH25" s="87"/>
      <c r="AI25" s="87"/>
      <c r="AJ25" s="88">
        <f t="shared" si="3"/>
        <v>51.599999999999994</v>
      </c>
      <c r="AK25" s="88"/>
      <c r="AL25" s="88"/>
      <c r="AM25" s="89"/>
      <c r="AN25" s="87">
        <v>44</v>
      </c>
      <c r="AO25" s="87"/>
      <c r="AP25" s="87"/>
      <c r="AQ25" s="87"/>
      <c r="AR25" s="88">
        <f t="shared" si="4"/>
        <v>56.4</v>
      </c>
      <c r="AS25" s="88"/>
      <c r="AT25" s="88"/>
      <c r="AU25" s="90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</row>
    <row r="26" spans="1:66" ht="14.25">
      <c r="A26" s="34"/>
      <c r="B26" s="34"/>
      <c r="C26" s="75">
        <v>3</v>
      </c>
      <c r="D26" s="76"/>
      <c r="E26" s="76"/>
      <c r="F26" s="76"/>
      <c r="G26" s="76"/>
      <c r="H26" s="87">
        <v>0</v>
      </c>
      <c r="I26" s="87"/>
      <c r="J26" s="87"/>
      <c r="K26" s="87"/>
      <c r="L26" s="91" t="str">
        <f t="shared" si="0"/>
        <v> </v>
      </c>
      <c r="M26" s="91"/>
      <c r="N26" s="91"/>
      <c r="O26" s="91"/>
      <c r="P26" s="87">
        <v>52</v>
      </c>
      <c r="Q26" s="87"/>
      <c r="R26" s="87"/>
      <c r="S26" s="87"/>
      <c r="T26" s="88">
        <f t="shared" si="1"/>
        <v>61.2</v>
      </c>
      <c r="U26" s="88"/>
      <c r="V26" s="88"/>
      <c r="W26" s="88"/>
      <c r="X26" s="87">
        <v>0</v>
      </c>
      <c r="Y26" s="87"/>
      <c r="Z26" s="87"/>
      <c r="AA26" s="87"/>
      <c r="AB26" s="88" t="str">
        <f t="shared" si="2"/>
        <v> </v>
      </c>
      <c r="AC26" s="88"/>
      <c r="AD26" s="88"/>
      <c r="AE26" s="88"/>
      <c r="AF26" s="87">
        <v>0</v>
      </c>
      <c r="AG26" s="87"/>
      <c r="AH26" s="87"/>
      <c r="AI26" s="87"/>
      <c r="AJ26" s="88" t="str">
        <f t="shared" si="3"/>
        <v> </v>
      </c>
      <c r="AK26" s="88"/>
      <c r="AL26" s="88"/>
      <c r="AM26" s="89"/>
      <c r="AN26" s="87">
        <v>0</v>
      </c>
      <c r="AO26" s="87"/>
      <c r="AP26" s="87"/>
      <c r="AQ26" s="87"/>
      <c r="AR26" s="88" t="str">
        <f t="shared" si="4"/>
        <v> </v>
      </c>
      <c r="AS26" s="88"/>
      <c r="AT26" s="88"/>
      <c r="AU26" s="90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66" ht="14.25">
      <c r="A27" s="34"/>
      <c r="B27" s="34"/>
      <c r="C27" s="75">
        <v>3.25</v>
      </c>
      <c r="D27" s="76"/>
      <c r="E27" s="76"/>
      <c r="F27" s="76"/>
      <c r="G27" s="76"/>
      <c r="H27" s="87">
        <v>44</v>
      </c>
      <c r="I27" s="87"/>
      <c r="J27" s="87"/>
      <c r="K27" s="87"/>
      <c r="L27" s="91">
        <f t="shared" si="0"/>
        <v>56.4</v>
      </c>
      <c r="M27" s="91"/>
      <c r="N27" s="91"/>
      <c r="O27" s="91"/>
      <c r="P27" s="87">
        <v>24</v>
      </c>
      <c r="Q27" s="87"/>
      <c r="R27" s="87"/>
      <c r="S27" s="87"/>
      <c r="T27" s="88">
        <f t="shared" si="1"/>
        <v>44.4</v>
      </c>
      <c r="U27" s="88"/>
      <c r="V27" s="88"/>
      <c r="W27" s="88"/>
      <c r="X27" s="87">
        <v>47</v>
      </c>
      <c r="Y27" s="87"/>
      <c r="Z27" s="87"/>
      <c r="AA27" s="87"/>
      <c r="AB27" s="88">
        <f t="shared" si="2"/>
        <v>58.2</v>
      </c>
      <c r="AC27" s="88"/>
      <c r="AD27" s="88"/>
      <c r="AE27" s="88"/>
      <c r="AF27" s="87">
        <v>12</v>
      </c>
      <c r="AG27" s="87"/>
      <c r="AH27" s="87"/>
      <c r="AI27" s="87"/>
      <c r="AJ27" s="88">
        <f t="shared" si="3"/>
        <v>37.2</v>
      </c>
      <c r="AK27" s="88"/>
      <c r="AL27" s="88"/>
      <c r="AM27" s="89"/>
      <c r="AN27" s="87">
        <v>12</v>
      </c>
      <c r="AO27" s="87"/>
      <c r="AP27" s="87"/>
      <c r="AQ27" s="87"/>
      <c r="AR27" s="88">
        <f t="shared" si="4"/>
        <v>37.2</v>
      </c>
      <c r="AS27" s="88"/>
      <c r="AT27" s="88"/>
      <c r="AU27" s="90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</row>
    <row r="28" spans="1:66" ht="14.25">
      <c r="A28" s="34"/>
      <c r="B28" s="34"/>
      <c r="C28" s="75">
        <v>3.5</v>
      </c>
      <c r="D28" s="76"/>
      <c r="E28" s="76"/>
      <c r="F28" s="76"/>
      <c r="G28" s="76"/>
      <c r="H28" s="87">
        <v>156</v>
      </c>
      <c r="I28" s="87"/>
      <c r="J28" s="87"/>
      <c r="K28" s="87"/>
      <c r="L28" s="91">
        <f t="shared" si="0"/>
        <v>123.6</v>
      </c>
      <c r="M28" s="91"/>
      <c r="N28" s="91"/>
      <c r="O28" s="91"/>
      <c r="P28" s="87">
        <v>36</v>
      </c>
      <c r="Q28" s="87"/>
      <c r="R28" s="87"/>
      <c r="S28" s="87"/>
      <c r="T28" s="88">
        <f t="shared" si="1"/>
        <v>51.599999999999994</v>
      </c>
      <c r="U28" s="88"/>
      <c r="V28" s="88"/>
      <c r="W28" s="88"/>
      <c r="X28" s="87">
        <v>92</v>
      </c>
      <c r="Y28" s="87"/>
      <c r="Z28" s="87"/>
      <c r="AA28" s="87"/>
      <c r="AB28" s="88">
        <f t="shared" si="2"/>
        <v>85.19999999999999</v>
      </c>
      <c r="AC28" s="88"/>
      <c r="AD28" s="88"/>
      <c r="AE28" s="88"/>
      <c r="AF28" s="87">
        <v>20</v>
      </c>
      <c r="AG28" s="87"/>
      <c r="AH28" s="87"/>
      <c r="AI28" s="87"/>
      <c r="AJ28" s="88">
        <f t="shared" si="3"/>
        <v>42</v>
      </c>
      <c r="AK28" s="88"/>
      <c r="AL28" s="88"/>
      <c r="AM28" s="89"/>
      <c r="AN28" s="87">
        <v>20</v>
      </c>
      <c r="AO28" s="87"/>
      <c r="AP28" s="87"/>
      <c r="AQ28" s="87"/>
      <c r="AR28" s="88">
        <f t="shared" si="4"/>
        <v>42</v>
      </c>
      <c r="AS28" s="88"/>
      <c r="AT28" s="88"/>
      <c r="AU28" s="90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</row>
    <row r="29" spans="1:66" ht="14.25">
      <c r="A29" s="34"/>
      <c r="B29" s="34"/>
      <c r="C29" s="75">
        <v>3.75</v>
      </c>
      <c r="D29" s="76"/>
      <c r="E29" s="76"/>
      <c r="F29" s="76"/>
      <c r="G29" s="76"/>
      <c r="H29" s="87">
        <v>32</v>
      </c>
      <c r="I29" s="87"/>
      <c r="J29" s="87"/>
      <c r="K29" s="87"/>
      <c r="L29" s="91">
        <f t="shared" si="0"/>
        <v>49.2</v>
      </c>
      <c r="M29" s="91"/>
      <c r="N29" s="91"/>
      <c r="O29" s="91"/>
      <c r="P29" s="87">
        <v>32</v>
      </c>
      <c r="Q29" s="87"/>
      <c r="R29" s="87"/>
      <c r="S29" s="87"/>
      <c r="T29" s="88">
        <f t="shared" si="1"/>
        <v>49.2</v>
      </c>
      <c r="U29" s="88"/>
      <c r="V29" s="88"/>
      <c r="W29" s="88"/>
      <c r="X29" s="87">
        <v>12</v>
      </c>
      <c r="Y29" s="87"/>
      <c r="Z29" s="87"/>
      <c r="AA29" s="87"/>
      <c r="AB29" s="88">
        <f t="shared" si="2"/>
        <v>37.2</v>
      </c>
      <c r="AC29" s="88"/>
      <c r="AD29" s="88"/>
      <c r="AE29" s="88"/>
      <c r="AF29" s="87">
        <v>12</v>
      </c>
      <c r="AG29" s="87"/>
      <c r="AH29" s="87"/>
      <c r="AI29" s="87"/>
      <c r="AJ29" s="88">
        <f t="shared" si="3"/>
        <v>37.2</v>
      </c>
      <c r="AK29" s="88"/>
      <c r="AL29" s="88"/>
      <c r="AM29" s="89"/>
      <c r="AN29" s="87">
        <v>12</v>
      </c>
      <c r="AO29" s="87"/>
      <c r="AP29" s="87"/>
      <c r="AQ29" s="87"/>
      <c r="AR29" s="88">
        <f t="shared" si="4"/>
        <v>37.2</v>
      </c>
      <c r="AS29" s="88"/>
      <c r="AT29" s="88"/>
      <c r="AU29" s="90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</row>
    <row r="30" spans="1:66" ht="14.25">
      <c r="A30" s="34"/>
      <c r="B30" s="34"/>
      <c r="C30" s="75">
        <v>4</v>
      </c>
      <c r="D30" s="76"/>
      <c r="E30" s="76"/>
      <c r="F30" s="76"/>
      <c r="G30" s="76"/>
      <c r="H30" s="87">
        <v>0</v>
      </c>
      <c r="I30" s="87"/>
      <c r="J30" s="87"/>
      <c r="K30" s="87"/>
      <c r="L30" s="91" t="str">
        <f t="shared" si="0"/>
        <v> </v>
      </c>
      <c r="M30" s="91"/>
      <c r="N30" s="91"/>
      <c r="O30" s="91"/>
      <c r="P30" s="87">
        <v>0</v>
      </c>
      <c r="Q30" s="87"/>
      <c r="R30" s="87"/>
      <c r="S30" s="87"/>
      <c r="T30" s="88" t="str">
        <f t="shared" si="1"/>
        <v> </v>
      </c>
      <c r="U30" s="88"/>
      <c r="V30" s="88"/>
      <c r="W30" s="88"/>
      <c r="X30" s="87">
        <v>16</v>
      </c>
      <c r="Y30" s="87"/>
      <c r="Z30" s="87"/>
      <c r="AA30" s="87"/>
      <c r="AB30" s="88">
        <f t="shared" si="2"/>
        <v>39.6</v>
      </c>
      <c r="AC30" s="88"/>
      <c r="AD30" s="88"/>
      <c r="AE30" s="88"/>
      <c r="AF30" s="87">
        <v>4</v>
      </c>
      <c r="AG30" s="87"/>
      <c r="AH30" s="87"/>
      <c r="AI30" s="87"/>
      <c r="AJ30" s="88">
        <f t="shared" si="3"/>
        <v>32.4</v>
      </c>
      <c r="AK30" s="88"/>
      <c r="AL30" s="88"/>
      <c r="AM30" s="89"/>
      <c r="AN30" s="87">
        <v>16</v>
      </c>
      <c r="AO30" s="87"/>
      <c r="AP30" s="87"/>
      <c r="AQ30" s="87"/>
      <c r="AR30" s="88">
        <f t="shared" si="4"/>
        <v>39.6</v>
      </c>
      <c r="AS30" s="88"/>
      <c r="AT30" s="88"/>
      <c r="AU30" s="90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</row>
    <row r="31" spans="1:66" ht="14.25">
      <c r="A31" s="34"/>
      <c r="B31" s="34"/>
      <c r="C31" s="75">
        <v>4.25</v>
      </c>
      <c r="D31" s="76"/>
      <c r="E31" s="76"/>
      <c r="F31" s="76"/>
      <c r="G31" s="76"/>
      <c r="H31" s="87">
        <v>8</v>
      </c>
      <c r="I31" s="87"/>
      <c r="J31" s="87"/>
      <c r="K31" s="87"/>
      <c r="L31" s="91">
        <f t="shared" si="0"/>
        <v>34.8</v>
      </c>
      <c r="M31" s="91"/>
      <c r="N31" s="91"/>
      <c r="O31" s="91"/>
      <c r="P31" s="87">
        <v>0</v>
      </c>
      <c r="Q31" s="87"/>
      <c r="R31" s="87"/>
      <c r="S31" s="87"/>
      <c r="T31" s="88" t="str">
        <f t="shared" si="1"/>
        <v> </v>
      </c>
      <c r="U31" s="88"/>
      <c r="V31" s="88"/>
      <c r="W31" s="88"/>
      <c r="X31" s="87">
        <v>12</v>
      </c>
      <c r="Y31" s="87"/>
      <c r="Z31" s="87"/>
      <c r="AA31" s="87"/>
      <c r="AB31" s="88">
        <f t="shared" si="2"/>
        <v>37.2</v>
      </c>
      <c r="AC31" s="88"/>
      <c r="AD31" s="88"/>
      <c r="AE31" s="88"/>
      <c r="AF31" s="87">
        <v>8</v>
      </c>
      <c r="AG31" s="87"/>
      <c r="AH31" s="87"/>
      <c r="AI31" s="87"/>
      <c r="AJ31" s="88">
        <f t="shared" si="3"/>
        <v>34.8</v>
      </c>
      <c r="AK31" s="88"/>
      <c r="AL31" s="88"/>
      <c r="AM31" s="89"/>
      <c r="AN31" s="87">
        <v>24</v>
      </c>
      <c r="AO31" s="87"/>
      <c r="AP31" s="87"/>
      <c r="AQ31" s="87"/>
      <c r="AR31" s="88">
        <f t="shared" si="4"/>
        <v>44.4</v>
      </c>
      <c r="AS31" s="88"/>
      <c r="AT31" s="88"/>
      <c r="AU31" s="90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</row>
    <row r="32" spans="1:66" ht="14.25">
      <c r="A32" s="34"/>
      <c r="B32" s="34"/>
      <c r="C32" s="75">
        <v>4.5</v>
      </c>
      <c r="D32" s="76"/>
      <c r="E32" s="76"/>
      <c r="F32" s="76"/>
      <c r="G32" s="76"/>
      <c r="H32" s="87">
        <v>32</v>
      </c>
      <c r="I32" s="87"/>
      <c r="J32" s="87"/>
      <c r="K32" s="87"/>
      <c r="L32" s="91">
        <f t="shared" si="0"/>
        <v>49.2</v>
      </c>
      <c r="M32" s="91"/>
      <c r="N32" s="91"/>
      <c r="O32" s="91"/>
      <c r="P32" s="87">
        <v>32</v>
      </c>
      <c r="Q32" s="87"/>
      <c r="R32" s="87"/>
      <c r="S32" s="87"/>
      <c r="T32" s="88">
        <f t="shared" si="1"/>
        <v>49.2</v>
      </c>
      <c r="U32" s="88"/>
      <c r="V32" s="88"/>
      <c r="W32" s="88"/>
      <c r="X32" s="87">
        <v>36</v>
      </c>
      <c r="Y32" s="87"/>
      <c r="Z32" s="87"/>
      <c r="AA32" s="87"/>
      <c r="AB32" s="88">
        <f t="shared" si="2"/>
        <v>51.599999999999994</v>
      </c>
      <c r="AC32" s="88"/>
      <c r="AD32" s="88"/>
      <c r="AE32" s="88"/>
      <c r="AF32" s="87">
        <v>44</v>
      </c>
      <c r="AG32" s="87"/>
      <c r="AH32" s="87"/>
      <c r="AI32" s="87"/>
      <c r="AJ32" s="88">
        <f t="shared" si="3"/>
        <v>56.4</v>
      </c>
      <c r="AK32" s="88"/>
      <c r="AL32" s="88"/>
      <c r="AM32" s="89"/>
      <c r="AN32" s="87">
        <v>36</v>
      </c>
      <c r="AO32" s="87"/>
      <c r="AP32" s="87"/>
      <c r="AQ32" s="87"/>
      <c r="AR32" s="88">
        <f t="shared" si="4"/>
        <v>51.599999999999994</v>
      </c>
      <c r="AS32" s="88"/>
      <c r="AT32" s="88"/>
      <c r="AU32" s="90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</row>
    <row r="33" spans="1:66" ht="15" thickBot="1">
      <c r="A33" s="34"/>
      <c r="B33" s="34"/>
      <c r="C33" s="72">
        <v>4.75</v>
      </c>
      <c r="D33" s="73"/>
      <c r="E33" s="73"/>
      <c r="F33" s="73"/>
      <c r="G33" s="73"/>
      <c r="H33" s="83">
        <v>0</v>
      </c>
      <c r="I33" s="83"/>
      <c r="J33" s="83"/>
      <c r="K33" s="83"/>
      <c r="L33" s="86" t="str">
        <f t="shared" si="0"/>
        <v> </v>
      </c>
      <c r="M33" s="86"/>
      <c r="N33" s="86"/>
      <c r="O33" s="86"/>
      <c r="P33" s="83">
        <v>24</v>
      </c>
      <c r="Q33" s="83"/>
      <c r="R33" s="83"/>
      <c r="S33" s="83"/>
      <c r="T33" s="81">
        <f t="shared" si="1"/>
        <v>44.4</v>
      </c>
      <c r="U33" s="81"/>
      <c r="V33" s="81"/>
      <c r="W33" s="81"/>
      <c r="X33" s="83">
        <v>80</v>
      </c>
      <c r="Y33" s="83"/>
      <c r="Z33" s="83"/>
      <c r="AA33" s="83"/>
      <c r="AB33" s="81">
        <f t="shared" si="2"/>
        <v>78</v>
      </c>
      <c r="AC33" s="81"/>
      <c r="AD33" s="81"/>
      <c r="AE33" s="81"/>
      <c r="AF33" s="83">
        <v>40</v>
      </c>
      <c r="AG33" s="83"/>
      <c r="AH33" s="83"/>
      <c r="AI33" s="83"/>
      <c r="AJ33" s="81">
        <f t="shared" si="3"/>
        <v>54</v>
      </c>
      <c r="AK33" s="81"/>
      <c r="AL33" s="81"/>
      <c r="AM33" s="82"/>
      <c r="AN33" s="83">
        <v>72</v>
      </c>
      <c r="AO33" s="83"/>
      <c r="AP33" s="83"/>
      <c r="AQ33" s="83"/>
      <c r="AR33" s="81">
        <f t="shared" si="4"/>
        <v>73.19999999999999</v>
      </c>
      <c r="AS33" s="81"/>
      <c r="AT33" s="81"/>
      <c r="AU33" s="8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</row>
    <row r="34" spans="1:66" ht="14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</row>
    <row r="35" spans="1:66" ht="14.25">
      <c r="A35" s="34"/>
      <c r="B35" s="34"/>
      <c r="C35" s="34" t="s">
        <v>75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</row>
    <row r="36" spans="1:66" ht="15" thickBo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</row>
    <row r="37" spans="1:66" ht="14.25">
      <c r="A37" s="34"/>
      <c r="B37" s="34"/>
      <c r="C37" s="35"/>
      <c r="D37" s="36"/>
      <c r="E37" s="36"/>
      <c r="F37" s="36" t="s">
        <v>76</v>
      </c>
      <c r="G37" s="36"/>
      <c r="H37" s="36"/>
      <c r="I37" s="36"/>
      <c r="J37" s="36"/>
      <c r="K37" s="39"/>
      <c r="L37" s="85" t="s">
        <v>77</v>
      </c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40"/>
      <c r="AG37" s="36"/>
      <c r="AH37" s="36"/>
      <c r="AI37" s="41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</row>
    <row r="38" spans="1:66" ht="14.25">
      <c r="A38" s="34"/>
      <c r="B38" s="34"/>
      <c r="C38" s="37"/>
      <c r="D38" s="38"/>
      <c r="E38" s="38"/>
      <c r="F38" s="38"/>
      <c r="G38" s="38"/>
      <c r="H38" s="38"/>
      <c r="I38" s="38"/>
      <c r="J38" s="38"/>
      <c r="K38" s="42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 t="s">
        <v>78</v>
      </c>
      <c r="AG38" s="77"/>
      <c r="AH38" s="77"/>
      <c r="AI38" s="79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</row>
    <row r="39" spans="1:66" ht="14.25">
      <c r="A39" s="34"/>
      <c r="B39" s="34"/>
      <c r="C39" s="43" t="s">
        <v>79</v>
      </c>
      <c r="D39" s="44"/>
      <c r="E39" s="44"/>
      <c r="F39" s="44"/>
      <c r="G39" s="44"/>
      <c r="H39" s="44"/>
      <c r="I39" s="44"/>
      <c r="J39" s="44"/>
      <c r="K39" s="45"/>
      <c r="L39" s="80" t="s">
        <v>80</v>
      </c>
      <c r="M39" s="63"/>
      <c r="N39" s="63"/>
      <c r="O39" s="63"/>
      <c r="P39" s="63" t="s">
        <v>81</v>
      </c>
      <c r="Q39" s="63"/>
      <c r="R39" s="63"/>
      <c r="S39" s="63"/>
      <c r="T39" s="63" t="s">
        <v>82</v>
      </c>
      <c r="U39" s="63"/>
      <c r="V39" s="63"/>
      <c r="W39" s="63"/>
      <c r="X39" s="63" t="s">
        <v>83</v>
      </c>
      <c r="Y39" s="63"/>
      <c r="Z39" s="63"/>
      <c r="AA39" s="63"/>
      <c r="AB39" s="63" t="s">
        <v>84</v>
      </c>
      <c r="AC39" s="63"/>
      <c r="AD39" s="63"/>
      <c r="AE39" s="71"/>
      <c r="AF39" s="46"/>
      <c r="AG39" s="44"/>
      <c r="AH39" s="44"/>
      <c r="AI39" s="47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</row>
    <row r="40" spans="1:66" ht="14.25">
      <c r="A40" s="34"/>
      <c r="B40" s="34"/>
      <c r="C40" s="75">
        <v>0.25</v>
      </c>
      <c r="D40" s="76"/>
      <c r="E40" s="76"/>
      <c r="F40" s="76"/>
      <c r="G40" s="76"/>
      <c r="H40" s="76"/>
      <c r="I40" s="76"/>
      <c r="J40" s="76"/>
      <c r="K40" s="76"/>
      <c r="L40" s="63" t="str">
        <f aca="true" t="shared" si="5" ref="L40:L47">+L15</f>
        <v> </v>
      </c>
      <c r="M40" s="63"/>
      <c r="N40" s="63"/>
      <c r="O40" s="63"/>
      <c r="P40" s="62" t="str">
        <f aca="true" t="shared" si="6" ref="P40:P47">+T15</f>
        <v> </v>
      </c>
      <c r="Q40" s="63"/>
      <c r="R40" s="63"/>
      <c r="S40" s="63"/>
      <c r="T40" s="62" t="str">
        <f aca="true" t="shared" si="7" ref="T40:T47">+AB15</f>
        <v> </v>
      </c>
      <c r="U40" s="63"/>
      <c r="V40" s="63"/>
      <c r="W40" s="63"/>
      <c r="X40" s="62" t="str">
        <f aca="true" t="shared" si="8" ref="X40:X47">+AJ15</f>
        <v> </v>
      </c>
      <c r="Y40" s="63"/>
      <c r="Z40" s="63"/>
      <c r="AA40" s="63"/>
      <c r="AB40" s="62" t="str">
        <f aca="true" t="shared" si="9" ref="AB40:AB47">+AR15</f>
        <v> </v>
      </c>
      <c r="AC40" s="63"/>
      <c r="AD40" s="63"/>
      <c r="AE40" s="71"/>
      <c r="AF40" s="48"/>
      <c r="AG40" s="38"/>
      <c r="AH40" s="38"/>
      <c r="AI40" s="49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</row>
    <row r="41" spans="1:66" ht="14.25">
      <c r="A41" s="34"/>
      <c r="B41" s="34"/>
      <c r="C41" s="75">
        <v>0.5</v>
      </c>
      <c r="D41" s="76"/>
      <c r="E41" s="76"/>
      <c r="F41" s="76"/>
      <c r="G41" s="76"/>
      <c r="H41" s="76"/>
      <c r="I41" s="76"/>
      <c r="J41" s="76"/>
      <c r="K41" s="76"/>
      <c r="L41" s="63" t="str">
        <f t="shared" si="5"/>
        <v> </v>
      </c>
      <c r="M41" s="63"/>
      <c r="N41" s="63"/>
      <c r="O41" s="63"/>
      <c r="P41" s="62">
        <f t="shared" si="6"/>
        <v>32.4</v>
      </c>
      <c r="Q41" s="63"/>
      <c r="R41" s="63"/>
      <c r="S41" s="63"/>
      <c r="T41" s="62">
        <f t="shared" si="7"/>
        <v>32.4</v>
      </c>
      <c r="U41" s="63"/>
      <c r="V41" s="63"/>
      <c r="W41" s="63"/>
      <c r="X41" s="62">
        <f t="shared" si="8"/>
        <v>32.4</v>
      </c>
      <c r="Y41" s="63"/>
      <c r="Z41" s="63"/>
      <c r="AA41" s="63"/>
      <c r="AB41" s="62" t="str">
        <f t="shared" si="9"/>
        <v> </v>
      </c>
      <c r="AC41" s="63"/>
      <c r="AD41" s="63"/>
      <c r="AE41" s="71"/>
      <c r="AF41" s="48"/>
      <c r="AG41" s="38"/>
      <c r="AH41" s="38"/>
      <c r="AI41" s="49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</row>
    <row r="42" spans="1:66" ht="14.25">
      <c r="A42" s="34"/>
      <c r="B42" s="34"/>
      <c r="C42" s="75">
        <v>0.75</v>
      </c>
      <c r="D42" s="76"/>
      <c r="E42" s="76"/>
      <c r="F42" s="76"/>
      <c r="G42" s="76"/>
      <c r="H42" s="76"/>
      <c r="I42" s="76"/>
      <c r="J42" s="76"/>
      <c r="K42" s="76"/>
      <c r="L42" s="62">
        <f t="shared" si="5"/>
        <v>39</v>
      </c>
      <c r="M42" s="62"/>
      <c r="N42" s="62"/>
      <c r="O42" s="62"/>
      <c r="P42" s="62">
        <f t="shared" si="6"/>
        <v>37.2</v>
      </c>
      <c r="Q42" s="63"/>
      <c r="R42" s="63"/>
      <c r="S42" s="63"/>
      <c r="T42" s="62">
        <f t="shared" si="7"/>
        <v>32.4</v>
      </c>
      <c r="U42" s="63"/>
      <c r="V42" s="63"/>
      <c r="W42" s="63"/>
      <c r="X42" s="62">
        <f t="shared" si="8"/>
        <v>34.8</v>
      </c>
      <c r="Y42" s="63"/>
      <c r="Z42" s="63"/>
      <c r="AA42" s="63"/>
      <c r="AB42" s="62" t="str">
        <f t="shared" si="9"/>
        <v> </v>
      </c>
      <c r="AC42" s="63"/>
      <c r="AD42" s="63"/>
      <c r="AE42" s="71"/>
      <c r="AF42" s="48"/>
      <c r="AG42" s="38"/>
      <c r="AH42" s="38"/>
      <c r="AI42" s="49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</row>
    <row r="43" spans="1:66" ht="14.25">
      <c r="A43" s="34"/>
      <c r="B43" s="34"/>
      <c r="C43" s="75">
        <v>1</v>
      </c>
      <c r="D43" s="76"/>
      <c r="E43" s="76"/>
      <c r="F43" s="76"/>
      <c r="G43" s="76"/>
      <c r="H43" s="76"/>
      <c r="I43" s="76"/>
      <c r="J43" s="76"/>
      <c r="K43" s="76"/>
      <c r="L43" s="62">
        <f t="shared" si="5"/>
        <v>54</v>
      </c>
      <c r="M43" s="62"/>
      <c r="N43" s="62"/>
      <c r="O43" s="62"/>
      <c r="P43" s="62">
        <f t="shared" si="6"/>
        <v>54</v>
      </c>
      <c r="Q43" s="63"/>
      <c r="R43" s="63"/>
      <c r="S43" s="63"/>
      <c r="T43" s="62">
        <f t="shared" si="7"/>
        <v>39.6</v>
      </c>
      <c r="U43" s="63"/>
      <c r="V43" s="63"/>
      <c r="W43" s="63"/>
      <c r="X43" s="62">
        <f t="shared" si="8"/>
        <v>42</v>
      </c>
      <c r="Y43" s="63"/>
      <c r="Z43" s="63"/>
      <c r="AA43" s="63"/>
      <c r="AB43" s="62">
        <f t="shared" si="9"/>
        <v>42</v>
      </c>
      <c r="AC43" s="63"/>
      <c r="AD43" s="63"/>
      <c r="AE43" s="71"/>
      <c r="AF43" s="48"/>
      <c r="AG43" s="38"/>
      <c r="AH43" s="38"/>
      <c r="AI43" s="49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</row>
    <row r="44" spans="1:66" ht="14.25">
      <c r="A44" s="34"/>
      <c r="B44" s="34"/>
      <c r="C44" s="75">
        <v>1.25</v>
      </c>
      <c r="D44" s="76"/>
      <c r="E44" s="76"/>
      <c r="F44" s="76"/>
      <c r="G44" s="76"/>
      <c r="H44" s="76"/>
      <c r="I44" s="76"/>
      <c r="J44" s="76"/>
      <c r="K44" s="76"/>
      <c r="L44" s="62">
        <f t="shared" si="5"/>
        <v>73.19999999999999</v>
      </c>
      <c r="M44" s="62"/>
      <c r="N44" s="62"/>
      <c r="O44" s="62"/>
      <c r="P44" s="62">
        <f t="shared" si="6"/>
        <v>49.2</v>
      </c>
      <c r="Q44" s="63"/>
      <c r="R44" s="63"/>
      <c r="S44" s="63"/>
      <c r="T44" s="62">
        <f t="shared" si="7"/>
        <v>44.4</v>
      </c>
      <c r="U44" s="63"/>
      <c r="V44" s="63"/>
      <c r="W44" s="63"/>
      <c r="X44" s="62">
        <f t="shared" si="8"/>
        <v>54</v>
      </c>
      <c r="Y44" s="63"/>
      <c r="Z44" s="63"/>
      <c r="AA44" s="63"/>
      <c r="AB44" s="62">
        <f t="shared" si="9"/>
        <v>54</v>
      </c>
      <c r="AC44" s="63"/>
      <c r="AD44" s="63"/>
      <c r="AE44" s="71"/>
      <c r="AF44" s="48"/>
      <c r="AG44" s="38"/>
      <c r="AH44" s="38"/>
      <c r="AI44" s="49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</row>
    <row r="45" spans="1:66" ht="14.25">
      <c r="A45" s="34"/>
      <c r="B45" s="34"/>
      <c r="C45" s="75">
        <v>1.5</v>
      </c>
      <c r="D45" s="76"/>
      <c r="E45" s="76"/>
      <c r="F45" s="76"/>
      <c r="G45" s="76"/>
      <c r="H45" s="76"/>
      <c r="I45" s="76"/>
      <c r="J45" s="76"/>
      <c r="K45" s="76"/>
      <c r="L45" s="62">
        <f t="shared" si="5"/>
        <v>66</v>
      </c>
      <c r="M45" s="62"/>
      <c r="N45" s="62"/>
      <c r="O45" s="62"/>
      <c r="P45" s="62">
        <f t="shared" si="6"/>
        <v>66</v>
      </c>
      <c r="Q45" s="63"/>
      <c r="R45" s="63"/>
      <c r="S45" s="63"/>
      <c r="T45" s="62">
        <f t="shared" si="7"/>
        <v>51.599999999999994</v>
      </c>
      <c r="U45" s="63"/>
      <c r="V45" s="63"/>
      <c r="W45" s="63"/>
      <c r="X45" s="62">
        <f t="shared" si="8"/>
        <v>44.4</v>
      </c>
      <c r="Y45" s="63"/>
      <c r="Z45" s="63"/>
      <c r="AA45" s="63"/>
      <c r="AB45" s="62">
        <f t="shared" si="9"/>
        <v>70.8</v>
      </c>
      <c r="AC45" s="63"/>
      <c r="AD45" s="63"/>
      <c r="AE45" s="71"/>
      <c r="AF45" s="48"/>
      <c r="AG45" s="38"/>
      <c r="AH45" s="38"/>
      <c r="AI45" s="49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</row>
    <row r="46" spans="1:66" ht="14.25">
      <c r="A46" s="34"/>
      <c r="B46" s="34"/>
      <c r="C46" s="75">
        <v>1.75</v>
      </c>
      <c r="D46" s="76"/>
      <c r="E46" s="76"/>
      <c r="F46" s="76"/>
      <c r="G46" s="76"/>
      <c r="H46" s="76"/>
      <c r="I46" s="76"/>
      <c r="J46" s="76"/>
      <c r="K46" s="76"/>
      <c r="L46" s="62">
        <f t="shared" si="5"/>
        <v>68.4</v>
      </c>
      <c r="M46" s="62"/>
      <c r="N46" s="62"/>
      <c r="O46" s="62"/>
      <c r="P46" s="62">
        <f t="shared" si="6"/>
        <v>49.2</v>
      </c>
      <c r="Q46" s="63"/>
      <c r="R46" s="63"/>
      <c r="S46" s="63"/>
      <c r="T46" s="62" t="str">
        <f t="shared" si="7"/>
        <v> </v>
      </c>
      <c r="U46" s="63"/>
      <c r="V46" s="63"/>
      <c r="W46" s="63"/>
      <c r="X46" s="62">
        <f t="shared" si="8"/>
        <v>42</v>
      </c>
      <c r="Y46" s="63"/>
      <c r="Z46" s="63"/>
      <c r="AA46" s="63"/>
      <c r="AB46" s="62">
        <f t="shared" si="9"/>
        <v>66</v>
      </c>
      <c r="AC46" s="63"/>
      <c r="AD46" s="63"/>
      <c r="AE46" s="71"/>
      <c r="AF46" s="48"/>
      <c r="AG46" s="38"/>
      <c r="AH46" s="38"/>
      <c r="AI46" s="49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</row>
    <row r="47" spans="1:66" ht="15" thickBot="1">
      <c r="A47" s="34"/>
      <c r="B47" s="34"/>
      <c r="C47" s="72">
        <v>2</v>
      </c>
      <c r="D47" s="73"/>
      <c r="E47" s="73"/>
      <c r="F47" s="73"/>
      <c r="G47" s="73"/>
      <c r="H47" s="73"/>
      <c r="I47" s="73"/>
      <c r="J47" s="73"/>
      <c r="K47" s="73"/>
      <c r="L47" s="58">
        <f t="shared" si="5"/>
        <v>32.4</v>
      </c>
      <c r="M47" s="58"/>
      <c r="N47" s="58"/>
      <c r="O47" s="58"/>
      <c r="P47" s="58">
        <f t="shared" si="6"/>
        <v>32.4</v>
      </c>
      <c r="Q47" s="59"/>
      <c r="R47" s="59"/>
      <c r="S47" s="59"/>
      <c r="T47" s="58" t="str">
        <f t="shared" si="7"/>
        <v> </v>
      </c>
      <c r="U47" s="59"/>
      <c r="V47" s="59"/>
      <c r="W47" s="59"/>
      <c r="X47" s="58">
        <f t="shared" si="8"/>
        <v>34.8</v>
      </c>
      <c r="Y47" s="59"/>
      <c r="Z47" s="59"/>
      <c r="AA47" s="59"/>
      <c r="AB47" s="58" t="str">
        <f t="shared" si="9"/>
        <v> </v>
      </c>
      <c r="AC47" s="59"/>
      <c r="AD47" s="59"/>
      <c r="AE47" s="74"/>
      <c r="AF47" s="50"/>
      <c r="AG47" s="51"/>
      <c r="AH47" s="51"/>
      <c r="AI47" s="52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</row>
    <row r="48" spans="1:66" ht="14.25">
      <c r="A48" s="34"/>
      <c r="B48" s="34"/>
      <c r="C48" s="70" t="s">
        <v>85</v>
      </c>
      <c r="D48" s="67"/>
      <c r="E48" s="67"/>
      <c r="F48" s="67"/>
      <c r="G48" s="67"/>
      <c r="H48" s="67"/>
      <c r="I48" s="67"/>
      <c r="J48" s="67"/>
      <c r="K48" s="67"/>
      <c r="L48" s="66">
        <f>SUM(L40:O47)</f>
        <v>333</v>
      </c>
      <c r="M48" s="66"/>
      <c r="N48" s="66"/>
      <c r="O48" s="66"/>
      <c r="P48" s="66">
        <f>SUM(P40:S47)</f>
        <v>320.4</v>
      </c>
      <c r="Q48" s="66"/>
      <c r="R48" s="66"/>
      <c r="S48" s="66"/>
      <c r="T48" s="66">
        <f>SUM(T40:W47)</f>
        <v>200.4</v>
      </c>
      <c r="U48" s="66"/>
      <c r="V48" s="66"/>
      <c r="W48" s="66"/>
      <c r="X48" s="66">
        <f>SUM(X40:AA47)</f>
        <v>284.4</v>
      </c>
      <c r="Y48" s="66"/>
      <c r="Z48" s="66"/>
      <c r="AA48" s="66"/>
      <c r="AB48" s="66">
        <f>SUM(AB40:AE47)</f>
        <v>232.8</v>
      </c>
      <c r="AC48" s="66"/>
      <c r="AD48" s="66"/>
      <c r="AE48" s="66"/>
      <c r="AF48" s="66">
        <f>SUM(L48:AE48)</f>
        <v>1370.9999999999998</v>
      </c>
      <c r="AG48" s="67"/>
      <c r="AH48" s="67"/>
      <c r="AI48" s="68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</row>
    <row r="49" spans="1:66" ht="14.25">
      <c r="A49" s="34"/>
      <c r="B49" s="34"/>
      <c r="C49" s="65" t="s">
        <v>86</v>
      </c>
      <c r="D49" s="63"/>
      <c r="E49" s="63"/>
      <c r="F49" s="63"/>
      <c r="G49" s="63"/>
      <c r="H49" s="63"/>
      <c r="I49" s="63"/>
      <c r="J49" s="63"/>
      <c r="K49" s="63"/>
      <c r="L49" s="69">
        <v>6</v>
      </c>
      <c r="M49" s="69"/>
      <c r="N49" s="69"/>
      <c r="O49" s="69"/>
      <c r="P49" s="69">
        <v>7</v>
      </c>
      <c r="Q49" s="69"/>
      <c r="R49" s="69"/>
      <c r="S49" s="69"/>
      <c r="T49" s="69">
        <v>5</v>
      </c>
      <c r="U49" s="69"/>
      <c r="V49" s="69"/>
      <c r="W49" s="69"/>
      <c r="X49" s="69">
        <v>7</v>
      </c>
      <c r="Y49" s="69"/>
      <c r="Z49" s="69"/>
      <c r="AA49" s="69"/>
      <c r="AB49" s="69">
        <v>4</v>
      </c>
      <c r="AC49" s="69"/>
      <c r="AD49" s="69"/>
      <c r="AE49" s="69"/>
      <c r="AF49" s="63">
        <f>SUM(L49:AE49)</f>
        <v>29</v>
      </c>
      <c r="AG49" s="63"/>
      <c r="AH49" s="63"/>
      <c r="AI49" s="6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</row>
    <row r="50" spans="1:66" ht="14.25">
      <c r="A50" s="34"/>
      <c r="B50" s="34"/>
      <c r="C50" s="65" t="s">
        <v>87</v>
      </c>
      <c r="D50" s="63"/>
      <c r="E50" s="63"/>
      <c r="F50" s="63"/>
      <c r="G50" s="63"/>
      <c r="H50" s="63"/>
      <c r="I50" s="63"/>
      <c r="J50" s="63"/>
      <c r="K50" s="63"/>
      <c r="L50" s="63">
        <f>+L48/L49</f>
        <v>55.5</v>
      </c>
      <c r="M50" s="63"/>
      <c r="N50" s="63"/>
      <c r="O50" s="63"/>
      <c r="P50" s="62">
        <f>+P48/P49</f>
        <v>45.771428571428565</v>
      </c>
      <c r="Q50" s="62"/>
      <c r="R50" s="62"/>
      <c r="S50" s="62"/>
      <c r="T50" s="62">
        <f>+T48/T49</f>
        <v>40.08</v>
      </c>
      <c r="U50" s="62"/>
      <c r="V50" s="62"/>
      <c r="W50" s="62"/>
      <c r="X50" s="62">
        <f>+X48/X49</f>
        <v>40.628571428571426</v>
      </c>
      <c r="Y50" s="62"/>
      <c r="Z50" s="62"/>
      <c r="AA50" s="62"/>
      <c r="AB50" s="62">
        <f>+AB48/AB49</f>
        <v>58.2</v>
      </c>
      <c r="AC50" s="62"/>
      <c r="AD50" s="62"/>
      <c r="AE50" s="62"/>
      <c r="AF50" s="63">
        <f>SUM(L50:AE50)</f>
        <v>240.18</v>
      </c>
      <c r="AG50" s="63"/>
      <c r="AH50" s="63"/>
      <c r="AI50" s="6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</row>
    <row r="51" spans="1:66" ht="14.25">
      <c r="A51" s="34"/>
      <c r="B51" s="34"/>
      <c r="C51" s="65" t="s">
        <v>88</v>
      </c>
      <c r="D51" s="63"/>
      <c r="E51" s="63"/>
      <c r="F51" s="63"/>
      <c r="G51" s="63"/>
      <c r="H51" s="63"/>
      <c r="I51" s="63"/>
      <c r="J51" s="63"/>
      <c r="K51" s="63"/>
      <c r="L51" s="62">
        <f>+L50-R54</f>
        <v>7.463999999999999</v>
      </c>
      <c r="M51" s="62"/>
      <c r="N51" s="62"/>
      <c r="O51" s="62"/>
      <c r="P51" s="62">
        <f>+P50-R54</f>
        <v>-2.2645714285714362</v>
      </c>
      <c r="Q51" s="62"/>
      <c r="R51" s="62"/>
      <c r="S51" s="62"/>
      <c r="T51" s="62">
        <f>+T50-R54</f>
        <v>-7.956000000000003</v>
      </c>
      <c r="U51" s="63"/>
      <c r="V51" s="63"/>
      <c r="W51" s="63"/>
      <c r="X51" s="62">
        <f>+X50-R54</f>
        <v>-7.407428571428575</v>
      </c>
      <c r="Y51" s="63"/>
      <c r="Z51" s="63"/>
      <c r="AA51" s="63"/>
      <c r="AB51" s="62">
        <f>+AB50-R54</f>
        <v>10.164000000000001</v>
      </c>
      <c r="AC51" s="63"/>
      <c r="AD51" s="63"/>
      <c r="AE51" s="63"/>
      <c r="AF51" s="63">
        <f>SUM(L51:AE51)</f>
        <v>-1.4210854715202004E-14</v>
      </c>
      <c r="AG51" s="63"/>
      <c r="AH51" s="63"/>
      <c r="AI51" s="6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</row>
    <row r="52" spans="1:66" ht="15" thickBot="1">
      <c r="A52" s="34"/>
      <c r="B52" s="34"/>
      <c r="C52" s="61" t="s">
        <v>89</v>
      </c>
      <c r="D52" s="59"/>
      <c r="E52" s="59"/>
      <c r="F52" s="59"/>
      <c r="G52" s="59"/>
      <c r="H52" s="59"/>
      <c r="I52" s="59"/>
      <c r="J52" s="59"/>
      <c r="K52" s="59"/>
      <c r="L52" s="58">
        <f>+L51^2</f>
        <v>55.71129599999998</v>
      </c>
      <c r="M52" s="58"/>
      <c r="N52" s="58"/>
      <c r="O52" s="58"/>
      <c r="P52" s="58">
        <f>+P51^2</f>
        <v>5.128283755102076</v>
      </c>
      <c r="Q52" s="58"/>
      <c r="R52" s="58"/>
      <c r="S52" s="58"/>
      <c r="T52" s="58">
        <f>+T51^2</f>
        <v>63.29793600000005</v>
      </c>
      <c r="U52" s="58"/>
      <c r="V52" s="58"/>
      <c r="W52" s="58"/>
      <c r="X52" s="58">
        <f>+X51^2</f>
        <v>54.86999804081638</v>
      </c>
      <c r="Y52" s="58"/>
      <c r="Z52" s="58"/>
      <c r="AA52" s="58"/>
      <c r="AB52" s="59">
        <f>+AB51^2</f>
        <v>103.30689600000002</v>
      </c>
      <c r="AC52" s="59"/>
      <c r="AD52" s="59"/>
      <c r="AE52" s="59"/>
      <c r="AF52" s="58">
        <f>SUM(L52:AE52)</f>
        <v>282.3144097959185</v>
      </c>
      <c r="AG52" s="59"/>
      <c r="AH52" s="59"/>
      <c r="AI52" s="60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</row>
    <row r="53" spans="1:66" ht="14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</row>
    <row r="54" spans="1:66" ht="14.25">
      <c r="A54" s="34"/>
      <c r="B54" s="34"/>
      <c r="C54" s="34" t="s">
        <v>90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56">
        <f>+AF50/5</f>
        <v>48.036</v>
      </c>
      <c r="S54" s="56"/>
      <c r="T54" s="56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</row>
    <row r="55" spans="1:66" ht="14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</row>
    <row r="56" spans="1:66" ht="14.25">
      <c r="A56" s="34"/>
      <c r="B56" s="34"/>
      <c r="C56" s="34" t="s">
        <v>91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56">
        <f>+SQRT(AF52/4)</f>
        <v>8.401107215657923</v>
      </c>
      <c r="W56" s="56"/>
      <c r="X56" s="56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</row>
    <row r="57" spans="1:66" ht="14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</row>
    <row r="58" spans="1:66" ht="14.25">
      <c r="A58" s="34"/>
      <c r="B58" s="34"/>
      <c r="C58" s="34" t="s">
        <v>92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56">
        <f>+R54-V56</f>
        <v>39.63489278434208</v>
      </c>
      <c r="Q58" s="56"/>
      <c r="R58" s="56"/>
      <c r="S58" s="34"/>
      <c r="T58" s="34" t="s">
        <v>93</v>
      </c>
      <c r="U58" s="34"/>
      <c r="V58" s="57">
        <v>35</v>
      </c>
      <c r="W58" s="57"/>
      <c r="X58" s="57"/>
      <c r="Y58" s="34" t="s">
        <v>94</v>
      </c>
      <c r="Z58" s="34"/>
      <c r="AA58" s="34"/>
      <c r="AB58" s="34"/>
      <c r="AC58" s="34"/>
      <c r="AD58" s="34"/>
      <c r="AE58" s="34" t="s">
        <v>95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</row>
    <row r="59" spans="1:66" ht="14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</row>
    <row r="60" spans="1:66" ht="14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</row>
    <row r="61" spans="1:66" ht="14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</row>
    <row r="62" spans="1:66" ht="14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</row>
  </sheetData>
  <sheetProtection/>
  <mergeCells count="332">
    <mergeCell ref="H11:AU11"/>
    <mergeCell ref="H12:O12"/>
    <mergeCell ref="P12:W12"/>
    <mergeCell ref="X12:AE12"/>
    <mergeCell ref="AF12:AM12"/>
    <mergeCell ref="AN12:AU12"/>
    <mergeCell ref="AB14:AE14"/>
    <mergeCell ref="T13:W13"/>
    <mergeCell ref="X13:AA13"/>
    <mergeCell ref="AB13:AE13"/>
    <mergeCell ref="AF13:AI13"/>
    <mergeCell ref="C13:G13"/>
    <mergeCell ref="H13:K13"/>
    <mergeCell ref="L13:O13"/>
    <mergeCell ref="P13:S13"/>
    <mergeCell ref="C14:G14"/>
    <mergeCell ref="H14:K14"/>
    <mergeCell ref="L14:O14"/>
    <mergeCell ref="P14:S14"/>
    <mergeCell ref="T14:W14"/>
    <mergeCell ref="X14:AA14"/>
    <mergeCell ref="AF14:AI14"/>
    <mergeCell ref="AJ14:AM14"/>
    <mergeCell ref="AN14:AQ14"/>
    <mergeCell ref="AR14:AU14"/>
    <mergeCell ref="AJ13:AM13"/>
    <mergeCell ref="AN13:AQ13"/>
    <mergeCell ref="AR13:AU13"/>
    <mergeCell ref="AB16:AE16"/>
    <mergeCell ref="T15:W15"/>
    <mergeCell ref="X15:AA15"/>
    <mergeCell ref="AB15:AE15"/>
    <mergeCell ref="AF15:AI15"/>
    <mergeCell ref="C15:G15"/>
    <mergeCell ref="H15:K15"/>
    <mergeCell ref="L15:O15"/>
    <mergeCell ref="P15:S15"/>
    <mergeCell ref="C16:G16"/>
    <mergeCell ref="H16:K16"/>
    <mergeCell ref="L16:O16"/>
    <mergeCell ref="P16:S16"/>
    <mergeCell ref="T16:W16"/>
    <mergeCell ref="X16:AA16"/>
    <mergeCell ref="AF16:AI16"/>
    <mergeCell ref="AJ16:AM16"/>
    <mergeCell ref="AN16:AQ16"/>
    <mergeCell ref="AR16:AU16"/>
    <mergeCell ref="AJ15:AM15"/>
    <mergeCell ref="AN15:AQ15"/>
    <mergeCell ref="AR15:AU15"/>
    <mergeCell ref="AB18:AE18"/>
    <mergeCell ref="T17:W17"/>
    <mergeCell ref="X17:AA17"/>
    <mergeCell ref="AB17:AE17"/>
    <mergeCell ref="AF17:AI17"/>
    <mergeCell ref="C17:G17"/>
    <mergeCell ref="H17:K17"/>
    <mergeCell ref="L17:O17"/>
    <mergeCell ref="P17:S17"/>
    <mergeCell ref="C18:G18"/>
    <mergeCell ref="H18:K18"/>
    <mergeCell ref="L18:O18"/>
    <mergeCell ref="P18:S18"/>
    <mergeCell ref="T18:W18"/>
    <mergeCell ref="X18:AA18"/>
    <mergeCell ref="AF18:AI18"/>
    <mergeCell ref="AJ18:AM18"/>
    <mergeCell ref="AN18:AQ18"/>
    <mergeCell ref="AR18:AU18"/>
    <mergeCell ref="AJ17:AM17"/>
    <mergeCell ref="AN17:AQ17"/>
    <mergeCell ref="AR17:AU17"/>
    <mergeCell ref="AB20:AE20"/>
    <mergeCell ref="T19:W19"/>
    <mergeCell ref="X19:AA19"/>
    <mergeCell ref="AB19:AE19"/>
    <mergeCell ref="AF19:AI19"/>
    <mergeCell ref="C19:G19"/>
    <mergeCell ref="H19:K19"/>
    <mergeCell ref="L19:O19"/>
    <mergeCell ref="P19:S19"/>
    <mergeCell ref="C20:G20"/>
    <mergeCell ref="H20:K20"/>
    <mergeCell ref="L20:O20"/>
    <mergeCell ref="P20:S20"/>
    <mergeCell ref="T20:W20"/>
    <mergeCell ref="X20:AA20"/>
    <mergeCell ref="AF20:AI20"/>
    <mergeCell ref="AJ20:AM20"/>
    <mergeCell ref="AN20:AQ20"/>
    <mergeCell ref="AR20:AU20"/>
    <mergeCell ref="AJ19:AM19"/>
    <mergeCell ref="AN19:AQ19"/>
    <mergeCell ref="AR19:AU19"/>
    <mergeCell ref="AB22:AE22"/>
    <mergeCell ref="T21:W21"/>
    <mergeCell ref="X21:AA21"/>
    <mergeCell ref="AB21:AE21"/>
    <mergeCell ref="AF21:AI21"/>
    <mergeCell ref="C21:G21"/>
    <mergeCell ref="H21:K21"/>
    <mergeCell ref="L21:O21"/>
    <mergeCell ref="P21:S21"/>
    <mergeCell ref="C22:G22"/>
    <mergeCell ref="H22:K22"/>
    <mergeCell ref="L22:O22"/>
    <mergeCell ref="P22:S22"/>
    <mergeCell ref="T22:W22"/>
    <mergeCell ref="X22:AA22"/>
    <mergeCell ref="AF22:AI22"/>
    <mergeCell ref="AJ22:AM22"/>
    <mergeCell ref="AN22:AQ22"/>
    <mergeCell ref="AR22:AU22"/>
    <mergeCell ref="AJ21:AM21"/>
    <mergeCell ref="AN21:AQ21"/>
    <mergeCell ref="AR21:AU21"/>
    <mergeCell ref="AB24:AE24"/>
    <mergeCell ref="T23:W23"/>
    <mergeCell ref="X23:AA23"/>
    <mergeCell ref="AB23:AE23"/>
    <mergeCell ref="AF23:AI23"/>
    <mergeCell ref="C23:G23"/>
    <mergeCell ref="H23:K23"/>
    <mergeCell ref="L23:O23"/>
    <mergeCell ref="P23:S23"/>
    <mergeCell ref="C24:G24"/>
    <mergeCell ref="H24:K24"/>
    <mergeCell ref="L24:O24"/>
    <mergeCell ref="P24:S24"/>
    <mergeCell ref="T24:W24"/>
    <mergeCell ref="X24:AA24"/>
    <mergeCell ref="AF24:AI24"/>
    <mergeCell ref="AJ24:AM24"/>
    <mergeCell ref="AN24:AQ24"/>
    <mergeCell ref="AR24:AU24"/>
    <mergeCell ref="AJ23:AM23"/>
    <mergeCell ref="AN23:AQ23"/>
    <mergeCell ref="AR23:AU23"/>
    <mergeCell ref="AB26:AE26"/>
    <mergeCell ref="T25:W25"/>
    <mergeCell ref="X25:AA25"/>
    <mergeCell ref="AB25:AE25"/>
    <mergeCell ref="AF25:AI25"/>
    <mergeCell ref="C25:G25"/>
    <mergeCell ref="H25:K25"/>
    <mergeCell ref="L25:O25"/>
    <mergeCell ref="P25:S25"/>
    <mergeCell ref="C26:G26"/>
    <mergeCell ref="H26:K26"/>
    <mergeCell ref="L26:O26"/>
    <mergeCell ref="P26:S26"/>
    <mergeCell ref="T26:W26"/>
    <mergeCell ref="X26:AA26"/>
    <mergeCell ref="AF26:AI26"/>
    <mergeCell ref="AJ26:AM26"/>
    <mergeCell ref="AN26:AQ26"/>
    <mergeCell ref="AR26:AU26"/>
    <mergeCell ref="AJ25:AM25"/>
    <mergeCell ref="AN25:AQ25"/>
    <mergeCell ref="AR25:AU25"/>
    <mergeCell ref="AB28:AE28"/>
    <mergeCell ref="T27:W27"/>
    <mergeCell ref="X27:AA27"/>
    <mergeCell ref="AB27:AE27"/>
    <mergeCell ref="AF27:AI27"/>
    <mergeCell ref="C27:G27"/>
    <mergeCell ref="H27:K27"/>
    <mergeCell ref="L27:O27"/>
    <mergeCell ref="P27:S27"/>
    <mergeCell ref="C28:G28"/>
    <mergeCell ref="H28:K28"/>
    <mergeCell ref="L28:O28"/>
    <mergeCell ref="P28:S28"/>
    <mergeCell ref="T28:W28"/>
    <mergeCell ref="X28:AA28"/>
    <mergeCell ref="AF28:AI28"/>
    <mergeCell ref="AJ28:AM28"/>
    <mergeCell ref="AN28:AQ28"/>
    <mergeCell ref="AR28:AU28"/>
    <mergeCell ref="AJ27:AM27"/>
    <mergeCell ref="AN27:AQ27"/>
    <mergeCell ref="AR27:AU27"/>
    <mergeCell ref="AB30:AE30"/>
    <mergeCell ref="T29:W29"/>
    <mergeCell ref="X29:AA29"/>
    <mergeCell ref="AB29:AE29"/>
    <mergeCell ref="AF29:AI29"/>
    <mergeCell ref="C29:G29"/>
    <mergeCell ref="H29:K29"/>
    <mergeCell ref="L29:O29"/>
    <mergeCell ref="P29:S29"/>
    <mergeCell ref="C30:G30"/>
    <mergeCell ref="H30:K30"/>
    <mergeCell ref="L30:O30"/>
    <mergeCell ref="P30:S30"/>
    <mergeCell ref="T30:W30"/>
    <mergeCell ref="X30:AA30"/>
    <mergeCell ref="AF30:AI30"/>
    <mergeCell ref="AJ30:AM30"/>
    <mergeCell ref="AN30:AQ30"/>
    <mergeCell ref="AR30:AU30"/>
    <mergeCell ref="AJ29:AM29"/>
    <mergeCell ref="AN29:AQ29"/>
    <mergeCell ref="AR29:AU29"/>
    <mergeCell ref="T31:W31"/>
    <mergeCell ref="X31:AA31"/>
    <mergeCell ref="AB31:AE31"/>
    <mergeCell ref="AF31:AI31"/>
    <mergeCell ref="C31:G31"/>
    <mergeCell ref="H31:K31"/>
    <mergeCell ref="L31:O31"/>
    <mergeCell ref="P31:S31"/>
    <mergeCell ref="AN32:AQ32"/>
    <mergeCell ref="AR32:AU32"/>
    <mergeCell ref="AJ31:AM31"/>
    <mergeCell ref="AN31:AQ31"/>
    <mergeCell ref="AR31:AU31"/>
    <mergeCell ref="C32:G32"/>
    <mergeCell ref="H32:K32"/>
    <mergeCell ref="L32:O32"/>
    <mergeCell ref="P32:S32"/>
    <mergeCell ref="T32:W32"/>
    <mergeCell ref="C33:G33"/>
    <mergeCell ref="H33:K33"/>
    <mergeCell ref="L33:O33"/>
    <mergeCell ref="P33:S33"/>
    <mergeCell ref="AF32:AI32"/>
    <mergeCell ref="AJ32:AM32"/>
    <mergeCell ref="X32:AA32"/>
    <mergeCell ref="AB32:AE32"/>
    <mergeCell ref="AJ33:AM33"/>
    <mergeCell ref="AN33:AQ33"/>
    <mergeCell ref="AR33:AU33"/>
    <mergeCell ref="L37:AE37"/>
    <mergeCell ref="T33:W33"/>
    <mergeCell ref="X33:AA33"/>
    <mergeCell ref="AB33:AE33"/>
    <mergeCell ref="AF33:AI33"/>
    <mergeCell ref="L38:AE38"/>
    <mergeCell ref="AF38:AI38"/>
    <mergeCell ref="L39:O39"/>
    <mergeCell ref="P39:S39"/>
    <mergeCell ref="T39:W39"/>
    <mergeCell ref="X39:AA39"/>
    <mergeCell ref="AB39:AE39"/>
    <mergeCell ref="X41:AA41"/>
    <mergeCell ref="AB41:AE41"/>
    <mergeCell ref="C40:K40"/>
    <mergeCell ref="L40:O40"/>
    <mergeCell ref="P40:S40"/>
    <mergeCell ref="T40:W40"/>
    <mergeCell ref="C42:K42"/>
    <mergeCell ref="L42:O42"/>
    <mergeCell ref="P42:S42"/>
    <mergeCell ref="T42:W42"/>
    <mergeCell ref="X40:AA40"/>
    <mergeCell ref="AB40:AE40"/>
    <mergeCell ref="C41:K41"/>
    <mergeCell ref="L41:O41"/>
    <mergeCell ref="P41:S41"/>
    <mergeCell ref="T41:W41"/>
    <mergeCell ref="P44:S44"/>
    <mergeCell ref="T44:W44"/>
    <mergeCell ref="X42:AA42"/>
    <mergeCell ref="AB42:AE42"/>
    <mergeCell ref="C43:K43"/>
    <mergeCell ref="L43:O43"/>
    <mergeCell ref="P43:S43"/>
    <mergeCell ref="T43:W43"/>
    <mergeCell ref="X43:AA43"/>
    <mergeCell ref="AB43:AE43"/>
    <mergeCell ref="X44:AA44"/>
    <mergeCell ref="AB44:AE44"/>
    <mergeCell ref="C45:K45"/>
    <mergeCell ref="L45:O45"/>
    <mergeCell ref="P45:S45"/>
    <mergeCell ref="T45:W45"/>
    <mergeCell ref="X45:AA45"/>
    <mergeCell ref="AB45:AE45"/>
    <mergeCell ref="C44:K44"/>
    <mergeCell ref="L44:O44"/>
    <mergeCell ref="X47:AA47"/>
    <mergeCell ref="AB47:AE47"/>
    <mergeCell ref="C46:K46"/>
    <mergeCell ref="L46:O46"/>
    <mergeCell ref="P46:S46"/>
    <mergeCell ref="T46:W46"/>
    <mergeCell ref="C48:K48"/>
    <mergeCell ref="L48:O48"/>
    <mergeCell ref="P48:S48"/>
    <mergeCell ref="T48:W48"/>
    <mergeCell ref="X46:AA46"/>
    <mergeCell ref="AB46:AE46"/>
    <mergeCell ref="C47:K47"/>
    <mergeCell ref="L47:O47"/>
    <mergeCell ref="P47:S47"/>
    <mergeCell ref="T47:W47"/>
    <mergeCell ref="X48:AA48"/>
    <mergeCell ref="AB48:AE48"/>
    <mergeCell ref="AF48:AI48"/>
    <mergeCell ref="C49:K49"/>
    <mergeCell ref="L49:O49"/>
    <mergeCell ref="P49:S49"/>
    <mergeCell ref="T49:W49"/>
    <mergeCell ref="X49:AA49"/>
    <mergeCell ref="AB49:AE49"/>
    <mergeCell ref="AF49:AI49"/>
    <mergeCell ref="AF50:AI50"/>
    <mergeCell ref="C51:K51"/>
    <mergeCell ref="L51:O51"/>
    <mergeCell ref="P51:S51"/>
    <mergeCell ref="T51:W51"/>
    <mergeCell ref="X51:AA51"/>
    <mergeCell ref="AB51:AE51"/>
    <mergeCell ref="AF51:AI51"/>
    <mergeCell ref="C50:K50"/>
    <mergeCell ref="L50:O50"/>
    <mergeCell ref="C52:K52"/>
    <mergeCell ref="L52:O52"/>
    <mergeCell ref="P52:S52"/>
    <mergeCell ref="T52:W52"/>
    <mergeCell ref="X50:AA50"/>
    <mergeCell ref="AB50:AE50"/>
    <mergeCell ref="P50:S50"/>
    <mergeCell ref="T50:W50"/>
    <mergeCell ref="V56:X56"/>
    <mergeCell ref="P58:R58"/>
    <mergeCell ref="V58:X58"/>
    <mergeCell ref="X52:AA52"/>
    <mergeCell ref="AB52:AE52"/>
    <mergeCell ref="AF52:AI52"/>
    <mergeCell ref="R54:T54"/>
  </mergeCells>
  <printOptions/>
  <pageMargins left="0.75" right="0.75" top="1" bottom="1" header="0.512" footer="0.51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ueno2</cp:lastModifiedBy>
  <cp:lastPrinted>2011-05-11T08:49:15Z</cp:lastPrinted>
  <dcterms:created xsi:type="dcterms:W3CDTF">2011-05-10T23:53:55Z</dcterms:created>
  <dcterms:modified xsi:type="dcterms:W3CDTF">2012-03-04T13:28:01Z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