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4895" windowHeight="9090" activeTab="0"/>
  </bookViews>
  <sheets>
    <sheet name="片持ち階段１" sheetId="1" r:id="rId1"/>
  </sheets>
  <definedNames>
    <definedName name="_xlnm.Print_Area" localSheetId="0">'片持ち階段１'!$A$1:$G$65</definedName>
  </definedNames>
  <calcPr fullCalcOnLoad="1"/>
</workbook>
</file>

<file path=xl/sharedStrings.xml><?xml version="1.0" encoding="utf-8"?>
<sst xmlns="http://schemas.openxmlformats.org/spreadsheetml/2006/main" count="103" uniqueCount="80">
  <si>
    <t>　　　階段の荷重は単位幅即ち階段踏面幅当たりの荷重に対して段筋本数を求める</t>
  </si>
  <si>
    <t>設計階段符号及び材料強度</t>
  </si>
  <si>
    <t>　　　コンクリート強度Ｆｃ＝</t>
  </si>
  <si>
    <t>t/㎡</t>
  </si>
  <si>
    <t>階段荷重</t>
  </si>
  <si>
    <t>Ｋ－１</t>
  </si>
  <si>
    <t>Ｋ－２</t>
  </si>
  <si>
    <t>Ｋ－３</t>
  </si>
  <si>
    <t>手摺り壁荷重</t>
  </si>
  <si>
    <t>手摺り壁W12</t>
  </si>
  <si>
    <t>　　設計条件</t>
  </si>
  <si>
    <t>階段の荷重は単位幅即ち階段踏面幅当たりの荷重に</t>
  </si>
  <si>
    <t>対して段筋本数を求める</t>
  </si>
  <si>
    <t>段スラブの厚さは平均厚を採用します。（別紙荷重項参照）</t>
  </si>
  <si>
    <t>L</t>
  </si>
  <si>
    <t>階段荷重Ｗ=W1*a (KN/m)       手摺荷重Ｐ=W2*h*a (KN)</t>
  </si>
  <si>
    <t>片持ち階段計算</t>
  </si>
  <si>
    <t>階段符号</t>
  </si>
  <si>
    <t>K-1</t>
  </si>
  <si>
    <t>K-2</t>
  </si>
  <si>
    <t>K-3</t>
  </si>
  <si>
    <t>階段有効幅(L)</t>
  </si>
  <si>
    <t>mm</t>
  </si>
  <si>
    <t>階段荷重(w1)</t>
  </si>
  <si>
    <t>手摺壁荷重(w2)</t>
  </si>
  <si>
    <t>手摺高さ(h)</t>
  </si>
  <si>
    <t>蹴上げ寸法(b)</t>
  </si>
  <si>
    <t>踏面寸法(a)</t>
  </si>
  <si>
    <t>スラブ厚(t)</t>
  </si>
  <si>
    <t>平均厚 D</t>
  </si>
  <si>
    <t>J=7*(D-5)/8</t>
  </si>
  <si>
    <t>cm</t>
  </si>
  <si>
    <t>階段荷重Ｗ</t>
  </si>
  <si>
    <t>手摺荷重Ｐ</t>
  </si>
  <si>
    <t>割増率α＝１．３５</t>
  </si>
  <si>
    <t>曲げ応力Ｍ　</t>
  </si>
  <si>
    <t>せん断力Ｑ</t>
  </si>
  <si>
    <t>必要断面積(at)</t>
  </si>
  <si>
    <t>必要周長(ψt)</t>
  </si>
  <si>
    <t>せん断応力度(τ)</t>
  </si>
  <si>
    <t>必要配筋</t>
  </si>
  <si>
    <t>n-D10(本）</t>
  </si>
  <si>
    <t>n-D13(本）</t>
  </si>
  <si>
    <t>設計段筋(直接入力）</t>
  </si>
  <si>
    <t>2-D13</t>
  </si>
  <si>
    <t>モデル図</t>
  </si>
  <si>
    <t>　　階段の踊り場スラブは「スラブの計算」を参照とする。</t>
  </si>
  <si>
    <t>　　階段の地震時外力に対する端部補強筋は別紙参照とする。</t>
  </si>
  <si>
    <t xml:space="preserve">K1  </t>
  </si>
  <si>
    <t>スラブ符号ＣＳ</t>
  </si>
  <si>
    <t xml:space="preserve">K2  </t>
  </si>
  <si>
    <t>片持ちの出寸法Ｌ(mm)</t>
  </si>
  <si>
    <t>K3</t>
  </si>
  <si>
    <t xml:space="preserve">  K1</t>
  </si>
  <si>
    <t>梁有無</t>
  </si>
  <si>
    <t xml:space="preserve">  K2</t>
  </si>
  <si>
    <t xml:space="preserve">  K3</t>
  </si>
  <si>
    <t>踏面寸法ａ(mm)</t>
  </si>
  <si>
    <t>　　設計段筋</t>
  </si>
  <si>
    <t>蹴上寸法ｂ(mm)</t>
  </si>
  <si>
    <t>　イナズマ筋　</t>
  </si>
  <si>
    <t>D10@200</t>
  </si>
  <si>
    <t xml:space="preserve">       配筋　</t>
  </si>
  <si>
    <t>階段</t>
  </si>
  <si>
    <r>
      <t>N/mm</t>
    </r>
    <r>
      <rPr>
        <vertAlign val="superscript"/>
        <sz val="10"/>
        <rFont val="ＭＳ Ｐゴシック"/>
        <family val="3"/>
      </rPr>
      <t>2</t>
    </r>
  </si>
  <si>
    <r>
      <t>ＳＩ単位KN/m</t>
    </r>
    <r>
      <rPr>
        <vertAlign val="superscript"/>
        <sz val="10"/>
        <rFont val="ＭＳ Ｐゴシック"/>
        <family val="3"/>
      </rPr>
      <t>2</t>
    </r>
  </si>
  <si>
    <r>
      <t>KN/m</t>
    </r>
    <r>
      <rPr>
        <vertAlign val="superscript"/>
        <sz val="10"/>
        <rFont val="ＭＳ Ｐゴシック"/>
        <family val="3"/>
      </rPr>
      <t>2</t>
    </r>
  </si>
  <si>
    <t>KN/m/踏面当り</t>
  </si>
  <si>
    <t>KN/踏面当り</t>
  </si>
  <si>
    <r>
      <t>ｆs(N/cm</t>
    </r>
    <r>
      <rPr>
        <vertAlign val="superscript"/>
        <sz val="10"/>
        <rFont val="ＭＳ Ｐゴシック"/>
        <family val="3"/>
      </rPr>
      <t>2</t>
    </r>
    <r>
      <rPr>
        <sz val="10"/>
        <rFont val="ＭＳ Ｐゴシック"/>
        <family val="3"/>
      </rPr>
      <t>)</t>
    </r>
  </si>
  <si>
    <t>KN・m/踏面当り</t>
  </si>
  <si>
    <t>KN/踏面当り</t>
  </si>
  <si>
    <r>
      <t>cm</t>
    </r>
    <r>
      <rPr>
        <vertAlign val="superscript"/>
        <sz val="10"/>
        <rFont val="ＭＳ Ｐゴシック"/>
        <family val="3"/>
      </rPr>
      <t>2</t>
    </r>
  </si>
  <si>
    <r>
      <t>N/cm</t>
    </r>
    <r>
      <rPr>
        <vertAlign val="superscript"/>
        <sz val="10"/>
        <rFont val="ＭＳ Ｐゴシック"/>
        <family val="3"/>
      </rPr>
      <t>2</t>
    </r>
  </si>
  <si>
    <t>せん断応力度の検証 （τ＜ fs）</t>
  </si>
  <si>
    <t>片持階段スラブの計算（１）</t>
  </si>
  <si>
    <t>方持ちの割増率は(α=1.35)とする</t>
  </si>
  <si>
    <r>
      <t>応力　Ｍ=α(W＊L</t>
    </r>
    <r>
      <rPr>
        <vertAlign val="superscript"/>
        <sz val="10"/>
        <rFont val="ＭＳ Ｐゴシック"/>
        <family val="3"/>
      </rPr>
      <t>2</t>
    </r>
    <r>
      <rPr>
        <sz val="10"/>
        <rFont val="ＭＳ Ｐゴシック"/>
        <family val="3"/>
      </rPr>
      <t>/2+PL)    Q=α(WL+P)</t>
    </r>
  </si>
  <si>
    <t>段部スラブ厚(t)</t>
  </si>
  <si>
    <t>平均スラブ厚Ｄ(mm)         段部スラブ厚(t)(mm)</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</si>
</sst>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s>
  <fonts count="46">
    <font>
      <sz val="12"/>
      <name val="ＭＳ 明朝"/>
      <family val="1"/>
    </font>
    <font>
      <b/>
      <sz val="10"/>
      <name val="Arial"/>
      <family val="2"/>
    </font>
    <font>
      <i/>
      <sz val="10"/>
      <name val="Arial"/>
      <family val="2"/>
    </font>
    <font>
      <b/>
      <i/>
      <sz val="10"/>
      <name val="Arial"/>
      <family val="2"/>
    </font>
    <font>
      <sz val="6"/>
      <name val="ＭＳ 明朝"/>
      <family val="1"/>
    </font>
    <font>
      <sz val="12"/>
      <name val="ＭＳ Ｐゴシック"/>
      <family val="3"/>
    </font>
    <font>
      <sz val="10"/>
      <name val="ＭＳ Ｐゴシック"/>
      <family val="3"/>
    </font>
    <font>
      <b/>
      <sz val="14"/>
      <name val="ＭＳ Ｐゴシック"/>
      <family val="3"/>
    </font>
    <font>
      <sz val="12"/>
      <color indexed="9"/>
      <name val="ＭＳ Ｐゴシック"/>
      <family val="3"/>
    </font>
    <font>
      <sz val="10"/>
      <color indexed="8"/>
      <name val="ＭＳ Ｐゴシック"/>
      <family val="3"/>
    </font>
    <font>
      <vertAlign val="superscript"/>
      <sz val="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indexed="13"/>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ck">
        <color indexed="8"/>
      </top>
      <bottom>
        <color indexed="63"/>
      </bottom>
    </border>
    <border>
      <left style="thick">
        <color indexed="8"/>
      </left>
      <right>
        <color indexed="63"/>
      </right>
      <top style="thick">
        <color indexed="8"/>
      </top>
      <bottom>
        <color indexed="63"/>
      </bottom>
    </border>
    <border>
      <left style="medium">
        <color indexed="8"/>
      </left>
      <right>
        <color indexed="63"/>
      </right>
      <top style="thick">
        <color indexed="8"/>
      </top>
      <bottom>
        <color indexed="63"/>
      </bottom>
    </border>
    <border>
      <left style="thick">
        <color indexed="8"/>
      </left>
      <right>
        <color indexed="63"/>
      </right>
      <top>
        <color indexed="63"/>
      </top>
      <bottom>
        <color indexed="63"/>
      </bottom>
    </border>
    <border>
      <left style="thick">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style="medium">
        <color indexed="8"/>
      </top>
      <bottom>
        <color indexed="63"/>
      </bottom>
    </border>
    <border>
      <left style="medium">
        <color indexed="8"/>
      </left>
      <right>
        <color indexed="63"/>
      </right>
      <top style="thin">
        <color indexed="8"/>
      </top>
      <bottom>
        <color indexed="63"/>
      </bottom>
    </border>
    <border>
      <left>
        <color indexed="63"/>
      </left>
      <right style="thick">
        <color indexed="8"/>
      </right>
      <top style="medium">
        <color indexed="8"/>
      </top>
      <bottom>
        <color indexed="63"/>
      </bottom>
    </border>
    <border>
      <left>
        <color indexed="63"/>
      </left>
      <right style="thick">
        <color indexed="8"/>
      </right>
      <top>
        <color indexed="63"/>
      </top>
      <bottom>
        <color indexed="63"/>
      </bottom>
    </border>
    <border>
      <left style="thin">
        <color indexed="8"/>
      </left>
      <right>
        <color indexed="63"/>
      </right>
      <top style="medium">
        <color indexed="8"/>
      </top>
      <bottom>
        <color indexed="63"/>
      </bottom>
    </border>
    <border>
      <left style="thick">
        <color indexed="8"/>
      </left>
      <right>
        <color indexed="63"/>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right>
        <color indexed="63"/>
      </right>
      <top>
        <color indexed="63"/>
      </top>
      <bottom>
        <color indexed="63"/>
      </bottom>
    </border>
    <border>
      <left>
        <color indexed="63"/>
      </left>
      <right>
        <color indexed="63"/>
      </right>
      <top style="thin">
        <color indexed="8"/>
      </top>
      <bottom>
        <color indexed="63"/>
      </bottom>
    </border>
    <border>
      <left style="thin">
        <color indexed="8"/>
      </left>
      <right style="thin">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thick">
        <color indexed="8"/>
      </left>
      <right>
        <color indexed="63"/>
      </right>
      <top style="thick">
        <color indexed="8"/>
      </top>
      <bottom style="thick">
        <color indexed="8"/>
      </bottom>
    </border>
    <border>
      <left>
        <color indexed="63"/>
      </left>
      <right>
        <color indexed="63"/>
      </right>
      <top style="thick">
        <color indexed="8"/>
      </top>
      <bottom style="thick">
        <color indexed="8"/>
      </bottom>
    </border>
  </borders>
  <cellStyleXfs count="5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82">
    <xf numFmtId="0" fontId="0" fillId="0" borderId="0" xfId="0" applyNumberFormat="1" applyFont="1" applyAlignment="1" applyProtection="1">
      <alignment/>
      <protection locked="0"/>
    </xf>
    <xf numFmtId="0" fontId="5" fillId="0" borderId="0" xfId="0" applyFont="1" applyAlignment="1">
      <alignment vertical="center"/>
    </xf>
    <xf numFmtId="0" fontId="6" fillId="0" borderId="0" xfId="0" applyFont="1" applyAlignment="1">
      <alignment vertical="center"/>
    </xf>
    <xf numFmtId="0" fontId="5" fillId="0" borderId="0" xfId="0" applyNumberFormat="1" applyFont="1" applyAlignment="1" applyProtection="1">
      <alignment vertical="center"/>
      <protection locked="0"/>
    </xf>
    <xf numFmtId="0" fontId="7" fillId="0" borderId="10" xfId="0" applyFont="1" applyBorder="1" applyAlignment="1">
      <alignment horizontal="center" vertical="center"/>
    </xf>
    <xf numFmtId="0" fontId="6" fillId="0" borderId="10" xfId="0" applyFont="1" applyBorder="1" applyAlignment="1">
      <alignment vertical="center"/>
    </xf>
    <xf numFmtId="0" fontId="6" fillId="0" borderId="0" xfId="0" applyFont="1" applyAlignment="1">
      <alignment horizontal="right" vertical="center"/>
    </xf>
    <xf numFmtId="0" fontId="6" fillId="0" borderId="11" xfId="0" applyFont="1" applyBorder="1" applyAlignment="1">
      <alignment vertical="center"/>
    </xf>
    <xf numFmtId="0" fontId="6" fillId="0" borderId="12" xfId="0" applyFont="1" applyBorder="1" applyAlignment="1">
      <alignment vertical="center"/>
    </xf>
    <xf numFmtId="0" fontId="6" fillId="33" borderId="12" xfId="0" applyFont="1" applyFill="1" applyBorder="1" applyAlignment="1">
      <alignment vertical="center"/>
    </xf>
    <xf numFmtId="0" fontId="6" fillId="0" borderId="13" xfId="0" applyFont="1" applyBorder="1" applyAlignment="1">
      <alignment horizontal="center" vertical="center"/>
    </xf>
    <xf numFmtId="0" fontId="6" fillId="0" borderId="14" xfId="0" applyFont="1" applyBorder="1" applyAlignment="1">
      <alignment vertical="center"/>
    </xf>
    <xf numFmtId="0" fontId="6" fillId="0" borderId="15" xfId="0" applyFont="1" applyBorder="1" applyAlignment="1">
      <alignment vertical="center"/>
    </xf>
    <xf numFmtId="0" fontId="6" fillId="33" borderId="16" xfId="0" applyFont="1" applyFill="1" applyBorder="1" applyAlignment="1">
      <alignment horizontal="center" vertical="center"/>
    </xf>
    <xf numFmtId="0" fontId="6" fillId="0" borderId="16" xfId="0" applyFont="1" applyBorder="1" applyAlignment="1">
      <alignment vertical="center"/>
    </xf>
    <xf numFmtId="0" fontId="6" fillId="34" borderId="16" xfId="0" applyFont="1" applyFill="1" applyBorder="1" applyAlignment="1">
      <alignment horizontal="center" vertical="center"/>
    </xf>
    <xf numFmtId="0" fontId="6" fillId="0" borderId="13" xfId="0" applyFont="1" applyBorder="1" applyAlignment="1">
      <alignment vertical="center"/>
    </xf>
    <xf numFmtId="0" fontId="6" fillId="0" borderId="14" xfId="0" applyFont="1" applyBorder="1" applyAlignment="1">
      <alignment horizontal="center" vertical="center"/>
    </xf>
    <xf numFmtId="0" fontId="6" fillId="0" borderId="16" xfId="0" applyFont="1" applyBorder="1" applyAlignment="1">
      <alignment horizontal="center" vertical="center"/>
    </xf>
    <xf numFmtId="0" fontId="6" fillId="33" borderId="16" xfId="0" applyFont="1" applyFill="1" applyBorder="1" applyAlignment="1">
      <alignment vertical="center"/>
    </xf>
    <xf numFmtId="0" fontId="6" fillId="34" borderId="16" xfId="0" applyFont="1" applyFill="1" applyBorder="1" applyAlignment="1">
      <alignment vertical="center"/>
    </xf>
    <xf numFmtId="0" fontId="6" fillId="0" borderId="17" xfId="0" applyFont="1" applyBorder="1" applyAlignment="1">
      <alignment horizontal="center" vertical="center"/>
    </xf>
    <xf numFmtId="0" fontId="6" fillId="33" borderId="17" xfId="0" applyFont="1" applyFill="1" applyBorder="1" applyAlignment="1">
      <alignment vertical="center"/>
    </xf>
    <xf numFmtId="0" fontId="6" fillId="0" borderId="17" xfId="0" applyFont="1" applyBorder="1" applyAlignment="1">
      <alignment vertical="center"/>
    </xf>
    <xf numFmtId="0" fontId="6" fillId="34" borderId="17" xfId="0" applyFont="1" applyFill="1" applyBorder="1" applyAlignment="1">
      <alignment vertical="center"/>
    </xf>
    <xf numFmtId="0" fontId="6" fillId="0" borderId="18" xfId="0" applyFont="1" applyBorder="1" applyAlignment="1">
      <alignment vertical="center"/>
    </xf>
    <xf numFmtId="0" fontId="6" fillId="0" borderId="0" xfId="0" applyFont="1" applyBorder="1" applyAlignment="1">
      <alignment vertical="center"/>
    </xf>
    <xf numFmtId="0" fontId="6" fillId="0" borderId="19" xfId="0" applyFont="1" applyBorder="1" applyAlignment="1">
      <alignment vertical="center"/>
    </xf>
    <xf numFmtId="0" fontId="8" fillId="0" borderId="0" xfId="0" applyFont="1" applyAlignment="1">
      <alignment vertical="center"/>
    </xf>
    <xf numFmtId="0" fontId="6" fillId="0" borderId="20" xfId="0" applyFont="1" applyBorder="1" applyAlignment="1">
      <alignment horizontal="center" vertical="center"/>
    </xf>
    <xf numFmtId="0" fontId="6" fillId="33" borderId="14" xfId="0" applyFont="1" applyFill="1" applyBorder="1" applyAlignment="1">
      <alignment vertical="center"/>
    </xf>
    <xf numFmtId="0" fontId="9" fillId="33" borderId="16" xfId="0" applyFont="1" applyFill="1" applyBorder="1" applyAlignment="1">
      <alignment vertical="center"/>
    </xf>
    <xf numFmtId="0" fontId="9" fillId="33" borderId="20" xfId="0" applyFont="1" applyFill="1" applyBorder="1" applyAlignment="1">
      <alignment vertical="center"/>
    </xf>
    <xf numFmtId="0" fontId="6" fillId="34" borderId="14" xfId="0" applyFont="1" applyFill="1" applyBorder="1" applyAlignment="1">
      <alignment vertical="center"/>
    </xf>
    <xf numFmtId="176" fontId="9" fillId="34" borderId="16" xfId="0" applyNumberFormat="1" applyFont="1" applyFill="1" applyBorder="1" applyAlignment="1">
      <alignment vertical="center"/>
    </xf>
    <xf numFmtId="176" fontId="9" fillId="34" borderId="20" xfId="0" applyNumberFormat="1" applyFont="1" applyFill="1" applyBorder="1" applyAlignment="1">
      <alignment vertical="center"/>
    </xf>
    <xf numFmtId="0" fontId="6" fillId="34" borderId="21" xfId="0" applyFont="1" applyFill="1" applyBorder="1" applyAlignment="1">
      <alignment vertical="center"/>
    </xf>
    <xf numFmtId="0" fontId="6" fillId="34" borderId="17" xfId="0" applyFont="1" applyFill="1" applyBorder="1" applyAlignment="1">
      <alignment horizontal="center" vertical="center"/>
    </xf>
    <xf numFmtId="176" fontId="9" fillId="34" borderId="17" xfId="0" applyNumberFormat="1" applyFont="1" applyFill="1" applyBorder="1" applyAlignment="1">
      <alignment vertical="center"/>
    </xf>
    <xf numFmtId="176" fontId="9" fillId="34" borderId="22" xfId="0" applyNumberFormat="1" applyFont="1" applyFill="1" applyBorder="1" applyAlignment="1">
      <alignment vertical="center"/>
    </xf>
    <xf numFmtId="0" fontId="6" fillId="33" borderId="21" xfId="0" applyFont="1" applyFill="1" applyBorder="1" applyAlignment="1">
      <alignment vertical="center"/>
    </xf>
    <xf numFmtId="0" fontId="6" fillId="33" borderId="17" xfId="0" applyFont="1" applyFill="1" applyBorder="1" applyAlignment="1">
      <alignment horizontal="center" vertical="center"/>
    </xf>
    <xf numFmtId="0" fontId="9" fillId="33" borderId="17" xfId="0" applyFont="1" applyFill="1" applyBorder="1" applyAlignment="1">
      <alignment vertical="center"/>
    </xf>
    <xf numFmtId="0" fontId="9" fillId="33" borderId="22" xfId="0" applyFont="1" applyFill="1" applyBorder="1" applyAlignment="1">
      <alignment vertical="center"/>
    </xf>
    <xf numFmtId="0" fontId="6" fillId="0" borderId="20" xfId="0" applyFont="1" applyBorder="1" applyAlignment="1">
      <alignment vertical="center"/>
    </xf>
    <xf numFmtId="0" fontId="6" fillId="0" borderId="21" xfId="0" applyFont="1" applyBorder="1" applyAlignment="1">
      <alignment vertical="center"/>
    </xf>
    <xf numFmtId="176" fontId="6" fillId="0" borderId="17" xfId="0" applyNumberFormat="1" applyFont="1" applyBorder="1" applyAlignment="1">
      <alignment vertical="center"/>
    </xf>
    <xf numFmtId="176" fontId="6" fillId="0" borderId="22" xfId="0" applyNumberFormat="1" applyFont="1" applyBorder="1" applyAlignment="1">
      <alignment vertical="center"/>
    </xf>
    <xf numFmtId="0" fontId="5" fillId="33" borderId="15" xfId="0" applyFont="1" applyFill="1" applyBorder="1" applyAlignment="1">
      <alignment vertical="center"/>
    </xf>
    <xf numFmtId="176" fontId="9" fillId="33" borderId="16" xfId="0" applyNumberFormat="1" applyFont="1" applyFill="1" applyBorder="1" applyAlignment="1">
      <alignment vertical="center"/>
    </xf>
    <xf numFmtId="176" fontId="9" fillId="33" borderId="20" xfId="0" applyNumberFormat="1" applyFont="1" applyFill="1" applyBorder="1" applyAlignment="1">
      <alignment vertical="center"/>
    </xf>
    <xf numFmtId="176" fontId="6" fillId="0" borderId="16" xfId="0" applyNumberFormat="1" applyFont="1" applyBorder="1" applyAlignment="1">
      <alignment vertical="center"/>
    </xf>
    <xf numFmtId="176" fontId="6" fillId="0" borderId="20" xfId="0" applyNumberFormat="1" applyFont="1" applyBorder="1" applyAlignment="1">
      <alignment vertical="center"/>
    </xf>
    <xf numFmtId="0" fontId="6" fillId="35" borderId="14" xfId="0" applyFont="1" applyFill="1" applyBorder="1" applyAlignment="1">
      <alignment vertical="center"/>
    </xf>
    <xf numFmtId="0" fontId="6" fillId="35" borderId="15" xfId="0" applyFont="1" applyFill="1" applyBorder="1" applyAlignment="1">
      <alignment horizontal="center" vertical="center"/>
    </xf>
    <xf numFmtId="176" fontId="6" fillId="35" borderId="16" xfId="0" applyNumberFormat="1" applyFont="1" applyFill="1" applyBorder="1" applyAlignment="1">
      <alignment horizontal="center" vertical="center"/>
    </xf>
    <xf numFmtId="176" fontId="6" fillId="35" borderId="20" xfId="0" applyNumberFormat="1" applyFont="1" applyFill="1" applyBorder="1" applyAlignment="1">
      <alignment horizontal="center" vertical="center"/>
    </xf>
    <xf numFmtId="0" fontId="6" fillId="34" borderId="20" xfId="0" applyFont="1" applyFill="1" applyBorder="1" applyAlignment="1">
      <alignment horizontal="center" vertical="center"/>
    </xf>
    <xf numFmtId="0" fontId="6" fillId="34" borderId="20" xfId="0" applyFont="1" applyFill="1" applyBorder="1" applyAlignment="1">
      <alignment vertical="center"/>
    </xf>
    <xf numFmtId="0" fontId="6" fillId="34" borderId="13" xfId="0" applyFont="1" applyFill="1" applyBorder="1" applyAlignment="1">
      <alignment vertical="center"/>
    </xf>
    <xf numFmtId="0" fontId="6" fillId="34" borderId="22" xfId="0" applyFont="1" applyFill="1" applyBorder="1" applyAlignment="1">
      <alignment horizontal="center" vertical="center"/>
    </xf>
    <xf numFmtId="0" fontId="6" fillId="34" borderId="22" xfId="0" applyFont="1" applyFill="1" applyBorder="1" applyAlignment="1">
      <alignment vertical="center"/>
    </xf>
    <xf numFmtId="0" fontId="6" fillId="35" borderId="16" xfId="0" applyFont="1" applyFill="1" applyBorder="1" applyAlignment="1">
      <alignment horizontal="center" vertical="center"/>
    </xf>
    <xf numFmtId="0" fontId="6" fillId="35" borderId="20" xfId="0" applyFont="1" applyFill="1" applyBorder="1" applyAlignment="1">
      <alignment horizontal="center" vertical="center"/>
    </xf>
    <xf numFmtId="0" fontId="6" fillId="33" borderId="22" xfId="0" applyFont="1" applyFill="1" applyBorder="1" applyAlignment="1">
      <alignment vertical="center"/>
    </xf>
    <xf numFmtId="0" fontId="6" fillId="33" borderId="23" xfId="0" applyFont="1" applyFill="1" applyBorder="1" applyAlignment="1">
      <alignment vertical="center"/>
    </xf>
    <xf numFmtId="0" fontId="6" fillId="35" borderId="21" xfId="0" applyFont="1" applyFill="1" applyBorder="1" applyAlignment="1">
      <alignment horizontal="right" vertical="center"/>
    </xf>
    <xf numFmtId="0" fontId="6" fillId="34" borderId="24" xfId="0" applyFont="1" applyFill="1" applyBorder="1" applyAlignment="1">
      <alignment horizontal="left" vertical="center"/>
    </xf>
    <xf numFmtId="0" fontId="6" fillId="0" borderId="25" xfId="0" applyFont="1" applyBorder="1" applyAlignment="1">
      <alignment vertical="center"/>
    </xf>
    <xf numFmtId="0" fontId="6" fillId="35" borderId="22" xfId="0" applyFont="1" applyFill="1" applyBorder="1" applyAlignment="1">
      <alignment horizontal="center" vertical="center"/>
    </xf>
    <xf numFmtId="0" fontId="6" fillId="0" borderId="23" xfId="0" applyFont="1" applyBorder="1" applyAlignment="1">
      <alignment vertical="center"/>
    </xf>
    <xf numFmtId="0" fontId="6" fillId="34" borderId="25" xfId="0" applyFont="1" applyFill="1" applyBorder="1" applyAlignment="1">
      <alignment vertical="center"/>
    </xf>
    <xf numFmtId="0" fontId="6" fillId="0" borderId="13" xfId="0" applyFont="1" applyBorder="1" applyAlignment="1">
      <alignment horizontal="right" vertical="center"/>
    </xf>
    <xf numFmtId="0" fontId="5" fillId="0" borderId="13" xfId="0" applyFont="1" applyBorder="1" applyAlignment="1">
      <alignment vertical="center"/>
    </xf>
    <xf numFmtId="0" fontId="6" fillId="0" borderId="23" xfId="0" applyFont="1" applyBorder="1" applyAlignment="1">
      <alignment horizontal="left" vertical="center"/>
    </xf>
    <xf numFmtId="0" fontId="6" fillId="33" borderId="26" xfId="0" applyFont="1" applyFill="1" applyBorder="1" applyAlignment="1">
      <alignment vertical="center"/>
    </xf>
    <xf numFmtId="0" fontId="5" fillId="0" borderId="10" xfId="0" applyFont="1" applyBorder="1" applyAlignment="1">
      <alignment vertical="center"/>
    </xf>
    <xf numFmtId="0" fontId="6" fillId="34" borderId="27" xfId="0" applyFont="1" applyFill="1" applyBorder="1" applyAlignment="1">
      <alignment horizontal="center" vertical="center"/>
    </xf>
    <xf numFmtId="0" fontId="6" fillId="0" borderId="0" xfId="0" applyFont="1" applyBorder="1" applyAlignment="1">
      <alignment horizontal="left" vertical="center"/>
    </xf>
    <xf numFmtId="0" fontId="5" fillId="0" borderId="13" xfId="0" applyNumberFormat="1" applyFont="1" applyBorder="1" applyAlignment="1" applyProtection="1">
      <alignment vertical="center"/>
      <protection locked="0"/>
    </xf>
    <xf numFmtId="0" fontId="7" fillId="0" borderId="28" xfId="0" applyNumberFormat="1" applyFont="1" applyBorder="1" applyAlignment="1">
      <alignment horizontal="center" vertical="center"/>
    </xf>
    <xf numFmtId="0" fontId="7" fillId="0" borderId="29" xfId="0" applyNumberFormat="1" applyFont="1" applyBorder="1" applyAlignment="1">
      <alignment horizontal="center" vertical="center"/>
    </xf>
  </cellXfs>
  <cellStyles count="4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メモ" xfId="42"/>
    <cellStyle name="リンク セル" xfId="43"/>
    <cellStyle name="悪い" xfId="44"/>
    <cellStyle name="計算" xfId="45"/>
    <cellStyle name="警告文" xfId="46"/>
    <cellStyle name="見出し 1" xfId="47"/>
    <cellStyle name="見出し 2" xfId="48"/>
    <cellStyle name="見出し 3" xfId="49"/>
    <cellStyle name="見出し 4" xfId="50"/>
    <cellStyle name="集計" xfId="51"/>
    <cellStyle name="出力" xfId="52"/>
    <cellStyle name="説明文" xfId="53"/>
    <cellStyle name="入力" xfId="54"/>
    <cellStyle name="良い" xfId="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hyperlink" Target="http://www.forum-design.co.jp/" TargetMode="External" /><Relationship Id="rId3" Type="http://schemas.openxmlformats.org/officeDocument/2006/relationships/hyperlink" Target="http://www.forum-design.co.jp/"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352425</xdr:colOff>
      <xdr:row>17</xdr:row>
      <xdr:rowOff>19050</xdr:rowOff>
    </xdr:from>
    <xdr:to>
      <xdr:col>1</xdr:col>
      <xdr:colOff>1104900</xdr:colOff>
      <xdr:row>17</xdr:row>
      <xdr:rowOff>19050</xdr:rowOff>
    </xdr:to>
    <xdr:sp>
      <xdr:nvSpPr>
        <xdr:cNvPr id="1" name="Line 4"/>
        <xdr:cNvSpPr>
          <a:spLocks/>
        </xdr:cNvSpPr>
      </xdr:nvSpPr>
      <xdr:spPr>
        <a:xfrm>
          <a:off x="990600" y="5172075"/>
          <a:ext cx="752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257175</xdr:colOff>
      <xdr:row>16</xdr:row>
      <xdr:rowOff>104775</xdr:rowOff>
    </xdr:from>
    <xdr:to>
      <xdr:col>1</xdr:col>
      <xdr:colOff>371475</xdr:colOff>
      <xdr:row>17</xdr:row>
      <xdr:rowOff>133350</xdr:rowOff>
    </xdr:to>
    <xdr:sp>
      <xdr:nvSpPr>
        <xdr:cNvPr id="2" name="Rectangle 5" descr="右上がり対角線"/>
        <xdr:cNvSpPr>
          <a:spLocks/>
        </xdr:cNvSpPr>
      </xdr:nvSpPr>
      <xdr:spPr>
        <a:xfrm>
          <a:off x="895350" y="5048250"/>
          <a:ext cx="104775" cy="238125"/>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1095375</xdr:colOff>
      <xdr:row>15</xdr:row>
      <xdr:rowOff>161925</xdr:rowOff>
    </xdr:from>
    <xdr:to>
      <xdr:col>1</xdr:col>
      <xdr:colOff>1095375</xdr:colOff>
      <xdr:row>16</xdr:row>
      <xdr:rowOff>190500</xdr:rowOff>
    </xdr:to>
    <xdr:sp>
      <xdr:nvSpPr>
        <xdr:cNvPr id="3" name="Line 6"/>
        <xdr:cNvSpPr>
          <a:spLocks/>
        </xdr:cNvSpPr>
      </xdr:nvSpPr>
      <xdr:spPr>
        <a:xfrm>
          <a:off x="1733550" y="4895850"/>
          <a:ext cx="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1000125</xdr:colOff>
      <xdr:row>16</xdr:row>
      <xdr:rowOff>114300</xdr:rowOff>
    </xdr:from>
    <xdr:to>
      <xdr:col>1</xdr:col>
      <xdr:colOff>1190625</xdr:colOff>
      <xdr:row>17</xdr:row>
      <xdr:rowOff>66675</xdr:rowOff>
    </xdr:to>
    <xdr:sp>
      <xdr:nvSpPr>
        <xdr:cNvPr id="4" name="Freeform 7"/>
        <xdr:cNvSpPr>
          <a:spLocks/>
        </xdr:cNvSpPr>
      </xdr:nvSpPr>
      <xdr:spPr>
        <a:xfrm>
          <a:off x="1638300" y="5057775"/>
          <a:ext cx="190500" cy="161925"/>
        </a:xfrm>
        <a:custGeom>
          <a:pathLst>
            <a:path h="17" w="16">
              <a:moveTo>
                <a:pt x="8" y="17"/>
              </a:moveTo>
              <a:lnTo>
                <a:pt x="16" y="0"/>
              </a:lnTo>
              <a:lnTo>
                <a:pt x="0" y="0"/>
              </a:lnTo>
              <a:lnTo>
                <a:pt x="8" y="17"/>
              </a:lnTo>
              <a:close/>
            </a:path>
          </a:pathLst>
        </a:custGeom>
        <a:solidFill>
          <a:srgbClr val="000000"/>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428625</xdr:colOff>
      <xdr:row>16</xdr:row>
      <xdr:rowOff>19050</xdr:rowOff>
    </xdr:from>
    <xdr:to>
      <xdr:col>1</xdr:col>
      <xdr:colOff>1019175</xdr:colOff>
      <xdr:row>16</xdr:row>
      <xdr:rowOff>142875</xdr:rowOff>
    </xdr:to>
    <xdr:sp>
      <xdr:nvSpPr>
        <xdr:cNvPr id="5" name="Rectangle 8"/>
        <xdr:cNvSpPr>
          <a:spLocks/>
        </xdr:cNvSpPr>
      </xdr:nvSpPr>
      <xdr:spPr>
        <a:xfrm>
          <a:off x="1066800" y="4962525"/>
          <a:ext cx="590550"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561975</xdr:colOff>
      <xdr:row>16</xdr:row>
      <xdr:rowOff>19050</xdr:rowOff>
    </xdr:from>
    <xdr:to>
      <xdr:col>1</xdr:col>
      <xdr:colOff>561975</xdr:colOff>
      <xdr:row>16</xdr:row>
      <xdr:rowOff>142875</xdr:rowOff>
    </xdr:to>
    <xdr:sp>
      <xdr:nvSpPr>
        <xdr:cNvPr id="6" name="Line 9"/>
        <xdr:cNvSpPr>
          <a:spLocks/>
        </xdr:cNvSpPr>
      </xdr:nvSpPr>
      <xdr:spPr>
        <a:xfrm>
          <a:off x="1200150" y="4962525"/>
          <a:ext cx="0" cy="123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685800</xdr:colOff>
      <xdr:row>16</xdr:row>
      <xdr:rowOff>19050</xdr:rowOff>
    </xdr:from>
    <xdr:to>
      <xdr:col>1</xdr:col>
      <xdr:colOff>685800</xdr:colOff>
      <xdr:row>16</xdr:row>
      <xdr:rowOff>133350</xdr:rowOff>
    </xdr:to>
    <xdr:sp>
      <xdr:nvSpPr>
        <xdr:cNvPr id="7" name="Line 10"/>
        <xdr:cNvSpPr>
          <a:spLocks/>
        </xdr:cNvSpPr>
      </xdr:nvSpPr>
      <xdr:spPr>
        <a:xfrm>
          <a:off x="1323975" y="4962525"/>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828675</xdr:colOff>
      <xdr:row>16</xdr:row>
      <xdr:rowOff>19050</xdr:rowOff>
    </xdr:from>
    <xdr:to>
      <xdr:col>1</xdr:col>
      <xdr:colOff>828675</xdr:colOff>
      <xdr:row>16</xdr:row>
      <xdr:rowOff>142875</xdr:rowOff>
    </xdr:to>
    <xdr:sp>
      <xdr:nvSpPr>
        <xdr:cNvPr id="8" name="Line 11"/>
        <xdr:cNvSpPr>
          <a:spLocks/>
        </xdr:cNvSpPr>
      </xdr:nvSpPr>
      <xdr:spPr>
        <a:xfrm>
          <a:off x="1466850" y="4962525"/>
          <a:ext cx="0" cy="123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371475</xdr:colOff>
      <xdr:row>18</xdr:row>
      <xdr:rowOff>9525</xdr:rowOff>
    </xdr:from>
    <xdr:to>
      <xdr:col>1</xdr:col>
      <xdr:colOff>371475</xdr:colOff>
      <xdr:row>19</xdr:row>
      <xdr:rowOff>66675</xdr:rowOff>
    </xdr:to>
    <xdr:sp>
      <xdr:nvSpPr>
        <xdr:cNvPr id="9" name="Line 12"/>
        <xdr:cNvSpPr>
          <a:spLocks/>
        </xdr:cNvSpPr>
      </xdr:nvSpPr>
      <xdr:spPr>
        <a:xfrm>
          <a:off x="1009650" y="5372100"/>
          <a:ext cx="0"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1076325</xdr:colOff>
      <xdr:row>18</xdr:row>
      <xdr:rowOff>28575</xdr:rowOff>
    </xdr:from>
    <xdr:to>
      <xdr:col>1</xdr:col>
      <xdr:colOff>1076325</xdr:colOff>
      <xdr:row>19</xdr:row>
      <xdr:rowOff>85725</xdr:rowOff>
    </xdr:to>
    <xdr:sp>
      <xdr:nvSpPr>
        <xdr:cNvPr id="10" name="Line 13"/>
        <xdr:cNvSpPr>
          <a:spLocks/>
        </xdr:cNvSpPr>
      </xdr:nvSpPr>
      <xdr:spPr>
        <a:xfrm>
          <a:off x="1714500" y="5391150"/>
          <a:ext cx="0"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323850</xdr:colOff>
      <xdr:row>19</xdr:row>
      <xdr:rowOff>28575</xdr:rowOff>
    </xdr:from>
    <xdr:to>
      <xdr:col>1</xdr:col>
      <xdr:colOff>1114425</xdr:colOff>
      <xdr:row>19</xdr:row>
      <xdr:rowOff>28575</xdr:rowOff>
    </xdr:to>
    <xdr:sp>
      <xdr:nvSpPr>
        <xdr:cNvPr id="11" name="Line 14"/>
        <xdr:cNvSpPr>
          <a:spLocks/>
        </xdr:cNvSpPr>
      </xdr:nvSpPr>
      <xdr:spPr>
        <a:xfrm>
          <a:off x="962025" y="5600700"/>
          <a:ext cx="80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723900</xdr:colOff>
      <xdr:row>47</xdr:row>
      <xdr:rowOff>142875</xdr:rowOff>
    </xdr:from>
    <xdr:to>
      <xdr:col>4</xdr:col>
      <xdr:colOff>1009650</xdr:colOff>
      <xdr:row>62</xdr:row>
      <xdr:rowOff>152400</xdr:rowOff>
    </xdr:to>
    <xdr:grpSp>
      <xdr:nvGrpSpPr>
        <xdr:cNvPr id="12" name="Group 85"/>
        <xdr:cNvGrpSpPr>
          <a:grpSpLocks/>
        </xdr:cNvGrpSpPr>
      </xdr:nvGrpSpPr>
      <xdr:grpSpPr>
        <a:xfrm>
          <a:off x="2847975" y="11582400"/>
          <a:ext cx="2628900" cy="3152775"/>
          <a:chOff x="233" y="1065"/>
          <a:chExt cx="221" cy="331"/>
        </a:xfrm>
        <a:solidFill>
          <a:srgbClr val="FFFFFF"/>
        </a:solidFill>
      </xdr:grpSpPr>
      <xdr:sp>
        <xdr:nvSpPr>
          <xdr:cNvPr id="13" name="Rectangle 39"/>
          <xdr:cNvSpPr>
            <a:spLocks/>
          </xdr:cNvSpPr>
        </xdr:nvSpPr>
        <xdr:spPr>
          <a:xfrm>
            <a:off x="243" y="1071"/>
            <a:ext cx="175" cy="9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4" name="Rectangle 40"/>
          <xdr:cNvSpPr>
            <a:spLocks/>
          </xdr:cNvSpPr>
        </xdr:nvSpPr>
        <xdr:spPr>
          <a:xfrm>
            <a:off x="286" y="1111"/>
            <a:ext cx="91" cy="9"/>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5" name="Line 41"/>
          <xdr:cNvSpPr>
            <a:spLocks/>
          </xdr:cNvSpPr>
        </xdr:nvSpPr>
        <xdr:spPr>
          <a:xfrm>
            <a:off x="284" y="1071"/>
            <a:ext cx="0" cy="9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6" name="Line 42"/>
          <xdr:cNvSpPr>
            <a:spLocks/>
          </xdr:cNvSpPr>
        </xdr:nvSpPr>
        <xdr:spPr>
          <a:xfrm>
            <a:off x="378" y="1071"/>
            <a:ext cx="0" cy="9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7" name="Line 43"/>
          <xdr:cNvSpPr>
            <a:spLocks/>
          </xdr:cNvSpPr>
        </xdr:nvSpPr>
        <xdr:spPr>
          <a:xfrm>
            <a:off x="294" y="1071"/>
            <a:ext cx="0" cy="91"/>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8" name="Line 44"/>
          <xdr:cNvSpPr>
            <a:spLocks/>
          </xdr:cNvSpPr>
        </xdr:nvSpPr>
        <xdr:spPr>
          <a:xfrm>
            <a:off x="306" y="1071"/>
            <a:ext cx="0" cy="91"/>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9" name="Line 46"/>
          <xdr:cNvSpPr>
            <a:spLocks/>
          </xdr:cNvSpPr>
        </xdr:nvSpPr>
        <xdr:spPr>
          <a:xfrm>
            <a:off x="430" y="1161"/>
            <a:ext cx="2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0" name="Rectangle 47"/>
          <xdr:cNvSpPr>
            <a:spLocks/>
          </xdr:cNvSpPr>
        </xdr:nvSpPr>
        <xdr:spPr>
          <a:xfrm>
            <a:off x="377" y="1111"/>
            <a:ext cx="37" cy="9"/>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1" name="Rectangle 48"/>
          <xdr:cNvSpPr>
            <a:spLocks/>
          </xdr:cNvSpPr>
        </xdr:nvSpPr>
        <xdr:spPr>
          <a:xfrm>
            <a:off x="247" y="1111"/>
            <a:ext cx="37" cy="9"/>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2" name="Line 49"/>
          <xdr:cNvSpPr>
            <a:spLocks/>
          </xdr:cNvSpPr>
        </xdr:nvSpPr>
        <xdr:spPr>
          <a:xfrm>
            <a:off x="318" y="1071"/>
            <a:ext cx="0" cy="91"/>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3" name="Line 50"/>
          <xdr:cNvSpPr>
            <a:spLocks/>
          </xdr:cNvSpPr>
        </xdr:nvSpPr>
        <xdr:spPr>
          <a:xfrm>
            <a:off x="330" y="1070"/>
            <a:ext cx="0" cy="91"/>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4" name="Line 51"/>
          <xdr:cNvSpPr>
            <a:spLocks/>
          </xdr:cNvSpPr>
        </xdr:nvSpPr>
        <xdr:spPr>
          <a:xfrm>
            <a:off x="342" y="1071"/>
            <a:ext cx="0" cy="91"/>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5" name="Line 52"/>
          <xdr:cNvSpPr>
            <a:spLocks/>
          </xdr:cNvSpPr>
        </xdr:nvSpPr>
        <xdr:spPr>
          <a:xfrm>
            <a:off x="352" y="1071"/>
            <a:ext cx="0" cy="91"/>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6" name="Line 53"/>
          <xdr:cNvSpPr>
            <a:spLocks/>
          </xdr:cNvSpPr>
        </xdr:nvSpPr>
        <xdr:spPr>
          <a:xfrm>
            <a:off x="364" y="1072"/>
            <a:ext cx="0" cy="88"/>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7" name="Line 54"/>
          <xdr:cNvSpPr>
            <a:spLocks/>
          </xdr:cNvSpPr>
        </xdr:nvSpPr>
        <xdr:spPr>
          <a:xfrm flipV="1">
            <a:off x="404" y="1065"/>
            <a:ext cx="4" cy="1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8" name="Line 55"/>
          <xdr:cNvSpPr>
            <a:spLocks/>
          </xdr:cNvSpPr>
        </xdr:nvSpPr>
        <xdr:spPr>
          <a:xfrm flipV="1">
            <a:off x="402" y="1105"/>
            <a:ext cx="26"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9" name="Line 56"/>
          <xdr:cNvSpPr>
            <a:spLocks/>
          </xdr:cNvSpPr>
        </xdr:nvSpPr>
        <xdr:spPr>
          <a:xfrm>
            <a:off x="446" y="1119"/>
            <a:ext cx="0" cy="4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0" name="Line 57"/>
          <xdr:cNvSpPr>
            <a:spLocks/>
          </xdr:cNvSpPr>
        </xdr:nvSpPr>
        <xdr:spPr>
          <a:xfrm>
            <a:off x="425" y="1119"/>
            <a:ext cx="2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1" name="AutoShape 59"/>
          <xdr:cNvSpPr>
            <a:spLocks noChangeAspect="1"/>
          </xdr:cNvSpPr>
        </xdr:nvSpPr>
        <xdr:spPr>
          <a:xfrm>
            <a:off x="233" y="1201"/>
            <a:ext cx="201" cy="19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sp>
        <xdr:nvSpPr>
          <xdr:cNvPr id="32" name="Line 61"/>
          <xdr:cNvSpPr>
            <a:spLocks/>
          </xdr:cNvSpPr>
        </xdr:nvSpPr>
        <xdr:spPr>
          <a:xfrm>
            <a:off x="272" y="1247"/>
            <a:ext cx="98" cy="7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3" name="Line 62"/>
          <xdr:cNvSpPr>
            <a:spLocks/>
          </xdr:cNvSpPr>
        </xdr:nvSpPr>
        <xdr:spPr>
          <a:xfrm>
            <a:off x="274" y="1270"/>
            <a:ext cx="94" cy="6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4" name="Freeform 63"/>
          <xdr:cNvSpPr>
            <a:spLocks/>
          </xdr:cNvSpPr>
        </xdr:nvSpPr>
        <xdr:spPr>
          <a:xfrm>
            <a:off x="274" y="1247"/>
            <a:ext cx="93" cy="68"/>
          </a:xfrm>
          <a:custGeom>
            <a:pathLst>
              <a:path h="68" w="93">
                <a:moveTo>
                  <a:pt x="0" y="0"/>
                </a:moveTo>
                <a:lnTo>
                  <a:pt x="31" y="0"/>
                </a:lnTo>
                <a:lnTo>
                  <a:pt x="31" y="23"/>
                </a:lnTo>
                <a:lnTo>
                  <a:pt x="64" y="23"/>
                </a:lnTo>
                <a:lnTo>
                  <a:pt x="64" y="43"/>
                </a:lnTo>
                <a:lnTo>
                  <a:pt x="93" y="43"/>
                </a:lnTo>
                <a:lnTo>
                  <a:pt x="93" y="68"/>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5" name="Line 64"/>
          <xdr:cNvSpPr>
            <a:spLocks/>
          </xdr:cNvSpPr>
        </xdr:nvSpPr>
        <xdr:spPr>
          <a:xfrm>
            <a:off x="305" y="1202"/>
            <a:ext cx="0" cy="3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6" name="Line 65"/>
          <xdr:cNvSpPr>
            <a:spLocks/>
          </xdr:cNvSpPr>
        </xdr:nvSpPr>
        <xdr:spPr>
          <a:xfrm>
            <a:off x="339" y="1202"/>
            <a:ext cx="0" cy="3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7" name="Line 66"/>
          <xdr:cNvSpPr>
            <a:spLocks/>
          </xdr:cNvSpPr>
        </xdr:nvSpPr>
        <xdr:spPr>
          <a:xfrm>
            <a:off x="344" y="1247"/>
            <a:ext cx="2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8" name="Line 67"/>
          <xdr:cNvSpPr>
            <a:spLocks/>
          </xdr:cNvSpPr>
        </xdr:nvSpPr>
        <xdr:spPr>
          <a:xfrm>
            <a:off x="339" y="1270"/>
            <a:ext cx="2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9" name="Line 68"/>
          <xdr:cNvSpPr>
            <a:spLocks/>
          </xdr:cNvSpPr>
        </xdr:nvSpPr>
        <xdr:spPr>
          <a:xfrm>
            <a:off x="305" y="1202"/>
            <a:ext cx="3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40" name="Line 69"/>
          <xdr:cNvSpPr>
            <a:spLocks/>
          </xdr:cNvSpPr>
        </xdr:nvSpPr>
        <xdr:spPr>
          <a:xfrm>
            <a:off x="364" y="1246"/>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41" name="Freeform 70"/>
          <xdr:cNvSpPr>
            <a:spLocks/>
          </xdr:cNvSpPr>
        </xdr:nvSpPr>
        <xdr:spPr>
          <a:xfrm>
            <a:off x="272" y="1269"/>
            <a:ext cx="19" cy="82"/>
          </a:xfrm>
          <a:custGeom>
            <a:pathLst>
              <a:path h="82" w="19">
                <a:moveTo>
                  <a:pt x="19" y="0"/>
                </a:moveTo>
                <a:lnTo>
                  <a:pt x="19" y="82"/>
                </a:lnTo>
                <a:lnTo>
                  <a:pt x="0" y="82"/>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42" name="Line 71"/>
          <xdr:cNvSpPr>
            <a:spLocks/>
          </xdr:cNvSpPr>
        </xdr:nvSpPr>
        <xdr:spPr>
          <a:xfrm>
            <a:off x="367" y="1315"/>
            <a:ext cx="6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43" name="Line 72"/>
          <xdr:cNvSpPr>
            <a:spLocks/>
          </xdr:cNvSpPr>
        </xdr:nvSpPr>
        <xdr:spPr>
          <a:xfrm>
            <a:off x="367" y="1337"/>
            <a:ext cx="6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44" name="Line 73"/>
          <xdr:cNvSpPr>
            <a:spLocks/>
          </xdr:cNvSpPr>
        </xdr:nvSpPr>
        <xdr:spPr>
          <a:xfrm flipH="1">
            <a:off x="282" y="1249"/>
            <a:ext cx="13" cy="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45" name="Line 74"/>
          <xdr:cNvSpPr>
            <a:spLocks/>
          </xdr:cNvSpPr>
        </xdr:nvSpPr>
        <xdr:spPr>
          <a:xfrm>
            <a:off x="286" y="1242"/>
            <a:ext cx="63" cy="49"/>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46" name="Freeform 75"/>
          <xdr:cNvSpPr>
            <a:spLocks/>
          </xdr:cNvSpPr>
        </xdr:nvSpPr>
        <xdr:spPr>
          <a:xfrm>
            <a:off x="294" y="1275"/>
            <a:ext cx="69" cy="45"/>
          </a:xfrm>
          <a:custGeom>
            <a:pathLst>
              <a:path h="45" w="69">
                <a:moveTo>
                  <a:pt x="0" y="6"/>
                </a:moveTo>
                <a:lnTo>
                  <a:pt x="39" y="0"/>
                </a:lnTo>
                <a:lnTo>
                  <a:pt x="31" y="25"/>
                </a:lnTo>
                <a:lnTo>
                  <a:pt x="69" y="21"/>
                </a:lnTo>
                <a:lnTo>
                  <a:pt x="58" y="45"/>
                </a:lnTo>
              </a:path>
            </a:pathLst>
          </a:custGeom>
          <a:noFill/>
          <a:ln w="190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47" name="Line 76"/>
          <xdr:cNvSpPr>
            <a:spLocks/>
          </xdr:cNvSpPr>
        </xdr:nvSpPr>
        <xdr:spPr>
          <a:xfrm flipV="1">
            <a:off x="329" y="1219"/>
            <a:ext cx="52" cy="6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48" name="Freeform 77"/>
          <xdr:cNvSpPr>
            <a:spLocks/>
          </xdr:cNvSpPr>
        </xdr:nvSpPr>
        <xdr:spPr>
          <a:xfrm>
            <a:off x="369" y="1212"/>
            <a:ext cx="17" cy="18"/>
          </a:xfrm>
          <a:custGeom>
            <a:pathLst>
              <a:path h="18" w="17">
                <a:moveTo>
                  <a:pt x="17" y="0"/>
                </a:moveTo>
                <a:lnTo>
                  <a:pt x="0" y="7"/>
                </a:lnTo>
                <a:lnTo>
                  <a:pt x="12" y="18"/>
                </a:lnTo>
                <a:lnTo>
                  <a:pt x="17" y="0"/>
                </a:lnTo>
                <a:close/>
              </a:path>
            </a:pathLst>
          </a:custGeom>
          <a:solidFill>
            <a:srgbClr val="000000"/>
          </a:solidFill>
          <a:ln w="9525" cmpd="sng">
            <a:noFill/>
          </a:ln>
        </xdr:spPr>
        <xdr:txBody>
          <a:bodyPr vertOverflow="clip" wrap="square"/>
          <a:p>
            <a:pPr algn="l">
              <a:defRPr/>
            </a:pPr>
            <a:r>
              <a:rPr lang="en-US" cap="none" u="none" baseline="0">
                <a:latin typeface="ＭＳ 明朝"/>
                <a:ea typeface="ＭＳ 明朝"/>
                <a:cs typeface="ＭＳ 明朝"/>
              </a:rPr>
              <a:t/>
            </a:r>
          </a:p>
        </xdr:txBody>
      </xdr:sp>
      <xdr:sp>
        <xdr:nvSpPr>
          <xdr:cNvPr id="49" name="Freeform 78"/>
          <xdr:cNvSpPr>
            <a:spLocks/>
          </xdr:cNvSpPr>
        </xdr:nvSpPr>
        <xdr:spPr>
          <a:xfrm>
            <a:off x="277" y="1266"/>
            <a:ext cx="133" cy="66"/>
          </a:xfrm>
          <a:custGeom>
            <a:pathLst>
              <a:path h="66" w="133">
                <a:moveTo>
                  <a:pt x="0" y="0"/>
                </a:moveTo>
                <a:lnTo>
                  <a:pt x="91" y="66"/>
                </a:lnTo>
                <a:lnTo>
                  <a:pt x="133" y="66"/>
                </a:lnTo>
              </a:path>
            </a:pathLst>
          </a:custGeom>
          <a:noFill/>
          <a:ln w="190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50" name="Line 79"/>
          <xdr:cNvSpPr>
            <a:spLocks/>
          </xdr:cNvSpPr>
        </xdr:nvSpPr>
        <xdr:spPr>
          <a:xfrm>
            <a:off x="354" y="1319"/>
            <a:ext cx="33" cy="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51" name="Line 80"/>
          <xdr:cNvSpPr>
            <a:spLocks/>
          </xdr:cNvSpPr>
        </xdr:nvSpPr>
        <xdr:spPr>
          <a:xfrm flipH="1" flipV="1">
            <a:off x="235" y="1243"/>
            <a:ext cx="35"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52" name="Line 81"/>
          <xdr:cNvSpPr>
            <a:spLocks/>
          </xdr:cNvSpPr>
        </xdr:nvSpPr>
        <xdr:spPr>
          <a:xfrm flipH="1" flipV="1">
            <a:off x="236" y="1220"/>
            <a:ext cx="35" cy="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53" name="Line 82"/>
          <xdr:cNvSpPr>
            <a:spLocks/>
          </xdr:cNvSpPr>
        </xdr:nvSpPr>
        <xdr:spPr>
          <a:xfrm flipH="1">
            <a:off x="234" y="1225"/>
            <a:ext cx="12" cy="1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54" name="Line 83"/>
          <xdr:cNvSpPr>
            <a:spLocks/>
          </xdr:cNvSpPr>
        </xdr:nvSpPr>
        <xdr:spPr>
          <a:xfrm flipV="1">
            <a:off x="360" y="1301"/>
            <a:ext cx="23" cy="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55" name="Line 84"/>
          <xdr:cNvSpPr>
            <a:spLocks/>
          </xdr:cNvSpPr>
        </xdr:nvSpPr>
        <xdr:spPr>
          <a:xfrm>
            <a:off x="311" y="1292"/>
            <a:ext cx="15" cy="9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xdr:col>
      <xdr:colOff>0</xdr:colOff>
      <xdr:row>50</xdr:row>
      <xdr:rowOff>0</xdr:rowOff>
    </xdr:from>
    <xdr:to>
      <xdr:col>2</xdr:col>
      <xdr:colOff>400050</xdr:colOff>
      <xdr:row>50</xdr:row>
      <xdr:rowOff>0</xdr:rowOff>
    </xdr:to>
    <xdr:sp>
      <xdr:nvSpPr>
        <xdr:cNvPr id="56" name="Line 89"/>
        <xdr:cNvSpPr>
          <a:spLocks/>
        </xdr:cNvSpPr>
      </xdr:nvSpPr>
      <xdr:spPr>
        <a:xfrm>
          <a:off x="2124075" y="12068175"/>
          <a:ext cx="4000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oneCellAnchor>
    <xdr:from>
      <xdr:col>4</xdr:col>
      <xdr:colOff>904875</xdr:colOff>
      <xdr:row>50</xdr:row>
      <xdr:rowOff>133350</xdr:rowOff>
    </xdr:from>
    <xdr:ext cx="123825" cy="190500"/>
    <xdr:sp>
      <xdr:nvSpPr>
        <xdr:cNvPr id="57" name="Text Box 91"/>
        <xdr:cNvSpPr txBox="1">
          <a:spLocks noChangeArrowheads="1"/>
        </xdr:cNvSpPr>
      </xdr:nvSpPr>
      <xdr:spPr>
        <a:xfrm>
          <a:off x="5372100" y="12201525"/>
          <a:ext cx="123825" cy="1905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rPr>
            <a:t>L</a:t>
          </a:r>
        </a:p>
      </xdr:txBody>
    </xdr:sp>
    <xdr:clientData/>
  </xdr:oneCellAnchor>
  <xdr:twoCellAnchor>
    <xdr:from>
      <xdr:col>2</xdr:col>
      <xdr:colOff>0</xdr:colOff>
      <xdr:row>51</xdr:row>
      <xdr:rowOff>0</xdr:rowOff>
    </xdr:from>
    <xdr:to>
      <xdr:col>2</xdr:col>
      <xdr:colOff>400050</xdr:colOff>
      <xdr:row>51</xdr:row>
      <xdr:rowOff>0</xdr:rowOff>
    </xdr:to>
    <xdr:sp>
      <xdr:nvSpPr>
        <xdr:cNvPr id="58" name="Line 92"/>
        <xdr:cNvSpPr>
          <a:spLocks/>
        </xdr:cNvSpPr>
      </xdr:nvSpPr>
      <xdr:spPr>
        <a:xfrm>
          <a:off x="2124075" y="12277725"/>
          <a:ext cx="4000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0</xdr:colOff>
      <xdr:row>52</xdr:row>
      <xdr:rowOff>0</xdr:rowOff>
    </xdr:from>
    <xdr:to>
      <xdr:col>2</xdr:col>
      <xdr:colOff>400050</xdr:colOff>
      <xdr:row>52</xdr:row>
      <xdr:rowOff>0</xdr:rowOff>
    </xdr:to>
    <xdr:sp>
      <xdr:nvSpPr>
        <xdr:cNvPr id="59" name="Line 93"/>
        <xdr:cNvSpPr>
          <a:spLocks/>
        </xdr:cNvSpPr>
      </xdr:nvSpPr>
      <xdr:spPr>
        <a:xfrm>
          <a:off x="2124075" y="12487275"/>
          <a:ext cx="4000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0</xdr:colOff>
      <xdr:row>49</xdr:row>
      <xdr:rowOff>0</xdr:rowOff>
    </xdr:from>
    <xdr:to>
      <xdr:col>2</xdr:col>
      <xdr:colOff>400050</xdr:colOff>
      <xdr:row>49</xdr:row>
      <xdr:rowOff>0</xdr:rowOff>
    </xdr:to>
    <xdr:sp>
      <xdr:nvSpPr>
        <xdr:cNvPr id="60" name="Line 94"/>
        <xdr:cNvSpPr>
          <a:spLocks/>
        </xdr:cNvSpPr>
      </xdr:nvSpPr>
      <xdr:spPr>
        <a:xfrm>
          <a:off x="2124075" y="11858625"/>
          <a:ext cx="4000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390525</xdr:colOff>
      <xdr:row>49</xdr:row>
      <xdr:rowOff>0</xdr:rowOff>
    </xdr:from>
    <xdr:to>
      <xdr:col>2</xdr:col>
      <xdr:colOff>390525</xdr:colOff>
      <xdr:row>52</xdr:row>
      <xdr:rowOff>0</xdr:rowOff>
    </xdr:to>
    <xdr:sp>
      <xdr:nvSpPr>
        <xdr:cNvPr id="61" name="Line 95"/>
        <xdr:cNvSpPr>
          <a:spLocks/>
        </xdr:cNvSpPr>
      </xdr:nvSpPr>
      <xdr:spPr>
        <a:xfrm flipV="1">
          <a:off x="2514600" y="11858625"/>
          <a:ext cx="0" cy="62865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390525</xdr:colOff>
      <xdr:row>49</xdr:row>
      <xdr:rowOff>0</xdr:rowOff>
    </xdr:from>
    <xdr:to>
      <xdr:col>2</xdr:col>
      <xdr:colOff>390525</xdr:colOff>
      <xdr:row>51</xdr:row>
      <xdr:rowOff>190500</xdr:rowOff>
    </xdr:to>
    <xdr:sp>
      <xdr:nvSpPr>
        <xdr:cNvPr id="62" name="Line 96"/>
        <xdr:cNvSpPr>
          <a:spLocks/>
        </xdr:cNvSpPr>
      </xdr:nvSpPr>
      <xdr:spPr>
        <a:xfrm>
          <a:off x="2514600" y="11858625"/>
          <a:ext cx="0" cy="60960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390525</xdr:colOff>
      <xdr:row>49</xdr:row>
      <xdr:rowOff>9525</xdr:rowOff>
    </xdr:from>
    <xdr:to>
      <xdr:col>2</xdr:col>
      <xdr:colOff>390525</xdr:colOff>
      <xdr:row>52</xdr:row>
      <xdr:rowOff>9525</xdr:rowOff>
    </xdr:to>
    <xdr:sp>
      <xdr:nvSpPr>
        <xdr:cNvPr id="63" name="Line 98"/>
        <xdr:cNvSpPr>
          <a:spLocks/>
        </xdr:cNvSpPr>
      </xdr:nvSpPr>
      <xdr:spPr>
        <a:xfrm flipV="1">
          <a:off x="2514600" y="11868150"/>
          <a:ext cx="0" cy="62865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247650</xdr:colOff>
      <xdr:row>52</xdr:row>
      <xdr:rowOff>38100</xdr:rowOff>
    </xdr:from>
    <xdr:to>
      <xdr:col>2</xdr:col>
      <xdr:colOff>247650</xdr:colOff>
      <xdr:row>54</xdr:row>
      <xdr:rowOff>180975</xdr:rowOff>
    </xdr:to>
    <xdr:sp>
      <xdr:nvSpPr>
        <xdr:cNvPr id="64" name="Line 99"/>
        <xdr:cNvSpPr>
          <a:spLocks/>
        </xdr:cNvSpPr>
      </xdr:nvSpPr>
      <xdr:spPr>
        <a:xfrm flipV="1">
          <a:off x="2371725" y="12525375"/>
          <a:ext cx="0" cy="561975"/>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400050</xdr:colOff>
      <xdr:row>49</xdr:row>
      <xdr:rowOff>0</xdr:rowOff>
    </xdr:from>
    <xdr:to>
      <xdr:col>2</xdr:col>
      <xdr:colOff>400050</xdr:colOff>
      <xdr:row>52</xdr:row>
      <xdr:rowOff>9525</xdr:rowOff>
    </xdr:to>
    <xdr:sp>
      <xdr:nvSpPr>
        <xdr:cNvPr id="65" name="Line 102"/>
        <xdr:cNvSpPr>
          <a:spLocks/>
        </xdr:cNvSpPr>
      </xdr:nvSpPr>
      <xdr:spPr>
        <a:xfrm flipV="1">
          <a:off x="2524125" y="11858625"/>
          <a:ext cx="0" cy="638175"/>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400050</xdr:colOff>
      <xdr:row>49</xdr:row>
      <xdr:rowOff>0</xdr:rowOff>
    </xdr:from>
    <xdr:to>
      <xdr:col>2</xdr:col>
      <xdr:colOff>400050</xdr:colOff>
      <xdr:row>52</xdr:row>
      <xdr:rowOff>0</xdr:rowOff>
    </xdr:to>
    <xdr:sp>
      <xdr:nvSpPr>
        <xdr:cNvPr id="66" name="Line 104"/>
        <xdr:cNvSpPr>
          <a:spLocks/>
        </xdr:cNvSpPr>
      </xdr:nvSpPr>
      <xdr:spPr>
        <a:xfrm flipV="1">
          <a:off x="2524125" y="11858625"/>
          <a:ext cx="0" cy="62865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oneCellAnchor>
    <xdr:from>
      <xdr:col>1</xdr:col>
      <xdr:colOff>609600</xdr:colOff>
      <xdr:row>15</xdr:row>
      <xdr:rowOff>19050</xdr:rowOff>
    </xdr:from>
    <xdr:ext cx="142875" cy="200025"/>
    <xdr:sp>
      <xdr:nvSpPr>
        <xdr:cNvPr id="67" name="Text Box 105"/>
        <xdr:cNvSpPr txBox="1">
          <a:spLocks noChangeArrowheads="1"/>
        </xdr:cNvSpPr>
      </xdr:nvSpPr>
      <xdr:spPr>
        <a:xfrm>
          <a:off x="1247775" y="4752975"/>
          <a:ext cx="142875" cy="200025"/>
        </a:xfrm>
        <a:prstGeom prst="rect">
          <a:avLst/>
        </a:prstGeom>
        <a:noFill/>
        <a:ln w="9525" cmpd="sng">
          <a:noFill/>
        </a:ln>
      </xdr:spPr>
      <xdr:txBody>
        <a:bodyPr vertOverflow="clip" wrap="square" lIns="18288" tIns="18288" rIns="0" bIns="0">
          <a:spAutoFit/>
        </a:bodyPr>
        <a:p>
          <a:pPr algn="l">
            <a:defRPr/>
          </a:pPr>
          <a:r>
            <a:rPr lang="en-US" cap="none" sz="1200" b="0" i="0" u="none" baseline="0">
              <a:solidFill>
                <a:srgbClr val="000000"/>
              </a:solidFill>
            </a:rPr>
            <a:t>w</a:t>
          </a:r>
        </a:p>
      </xdr:txBody>
    </xdr:sp>
    <xdr:clientData/>
  </xdr:oneCellAnchor>
  <xdr:oneCellAnchor>
    <xdr:from>
      <xdr:col>1</xdr:col>
      <xdr:colOff>1019175</xdr:colOff>
      <xdr:row>15</xdr:row>
      <xdr:rowOff>19050</xdr:rowOff>
    </xdr:from>
    <xdr:ext cx="95250" cy="219075"/>
    <xdr:sp fLocksText="0">
      <xdr:nvSpPr>
        <xdr:cNvPr id="68" name="Text Box 108"/>
        <xdr:cNvSpPr txBox="1">
          <a:spLocks noChangeArrowheads="1"/>
        </xdr:cNvSpPr>
      </xdr:nvSpPr>
      <xdr:spPr>
        <a:xfrm>
          <a:off x="1657350" y="4752975"/>
          <a:ext cx="95250" cy="21907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1</xdr:col>
      <xdr:colOff>1019175</xdr:colOff>
      <xdr:row>14</xdr:row>
      <xdr:rowOff>142875</xdr:rowOff>
    </xdr:from>
    <xdr:ext cx="114300" cy="390525"/>
    <xdr:sp>
      <xdr:nvSpPr>
        <xdr:cNvPr id="69" name="Text Box 109"/>
        <xdr:cNvSpPr txBox="1">
          <a:spLocks noChangeArrowheads="1"/>
        </xdr:cNvSpPr>
      </xdr:nvSpPr>
      <xdr:spPr>
        <a:xfrm>
          <a:off x="1657350" y="4667250"/>
          <a:ext cx="114300" cy="390525"/>
        </a:xfrm>
        <a:prstGeom prst="rect">
          <a:avLst/>
        </a:prstGeom>
        <a:noFill/>
        <a:ln w="9525" cmpd="sng">
          <a:noFill/>
        </a:ln>
      </xdr:spPr>
      <xdr:txBody>
        <a:bodyPr vertOverflow="clip" wrap="square" lIns="18288" tIns="18288" rIns="0" bIns="0">
          <a:spAutoFit/>
        </a:bodyPr>
        <a:p>
          <a:pPr algn="l">
            <a:defRPr/>
          </a:pPr>
          <a:r>
            <a:rPr lang="en-US" cap="none" sz="1200" b="0" i="0" u="none" baseline="0">
              <a:solidFill>
                <a:srgbClr val="000000"/>
              </a:solidFill>
            </a:rPr>
            <a:t>p
</a:t>
          </a:r>
        </a:p>
      </xdr:txBody>
    </xdr:sp>
    <xdr:clientData/>
  </xdr:oneCellAnchor>
  <xdr:twoCellAnchor editAs="oneCell">
    <xdr:from>
      <xdr:col>0</xdr:col>
      <xdr:colOff>0</xdr:colOff>
      <xdr:row>0</xdr:row>
      <xdr:rowOff>0</xdr:rowOff>
    </xdr:from>
    <xdr:to>
      <xdr:col>8</xdr:col>
      <xdr:colOff>733425</xdr:colOff>
      <xdr:row>0</xdr:row>
      <xdr:rowOff>1428750</xdr:rowOff>
    </xdr:to>
    <xdr:pic>
      <xdr:nvPicPr>
        <xdr:cNvPr id="70" name="図 1">
          <a:hlinkClick r:id="rId3"/>
        </xdr:cNvPr>
        <xdr:cNvPicPr preferRelativeResize="1">
          <a:picLocks noChangeAspect="1"/>
        </xdr:cNvPicPr>
      </xdr:nvPicPr>
      <xdr:blipFill>
        <a:blip r:embed="rId1"/>
        <a:stretch>
          <a:fillRect/>
        </a:stretch>
      </xdr:blipFill>
      <xdr:spPr>
        <a:xfrm>
          <a:off x="0" y="0"/>
          <a:ext cx="9286875" cy="1428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65"/>
  <sheetViews>
    <sheetView tabSelected="1" showOutlineSymbols="0" zoomScalePageLayoutView="0" workbookViewId="0" topLeftCell="A1">
      <selection activeCell="H8" sqref="H8"/>
    </sheetView>
  </sheetViews>
  <sheetFormatPr defaultColWidth="10.796875" defaultRowHeight="15"/>
  <cols>
    <col min="1" max="1" width="6.69921875" style="3" customWidth="1"/>
    <col min="2" max="2" width="15.59765625" style="3" customWidth="1"/>
    <col min="3" max="3" width="11.69921875" style="3" customWidth="1"/>
    <col min="4" max="4" width="12.8984375" style="3" customWidth="1"/>
    <col min="5" max="5" width="13" style="3" customWidth="1"/>
    <col min="6" max="6" width="12.5" style="3" customWidth="1"/>
    <col min="7" max="7" width="6.69921875" style="3" customWidth="1"/>
    <col min="8" max="9" width="10.69921875" style="3" customWidth="1"/>
    <col min="10" max="12" width="6.69921875" style="3" customWidth="1"/>
    <col min="13" max="16384" width="10.69921875" style="3" customWidth="1"/>
  </cols>
  <sheetData>
    <row r="1" spans="1:13" ht="131.25" customHeight="1" thickBot="1">
      <c r="A1" s="1"/>
      <c r="B1" s="2"/>
      <c r="C1" s="2"/>
      <c r="D1" s="2"/>
      <c r="E1" s="2"/>
      <c r="F1" s="2"/>
      <c r="G1" s="2"/>
      <c r="H1" s="1"/>
      <c r="I1" s="1"/>
      <c r="J1" s="1"/>
      <c r="K1" s="1"/>
      <c r="L1" s="1"/>
      <c r="M1" s="1"/>
    </row>
    <row r="2" spans="1:13" ht="27" customHeight="1" thickBot="1" thickTop="1">
      <c r="A2" s="1"/>
      <c r="B2" s="4" t="s">
        <v>63</v>
      </c>
      <c r="C2" s="80" t="s">
        <v>75</v>
      </c>
      <c r="D2" s="81"/>
      <c r="E2" s="81"/>
      <c r="F2" s="81"/>
      <c r="G2" s="2"/>
      <c r="H2" s="1"/>
      <c r="I2" s="1"/>
      <c r="J2" s="1"/>
      <c r="K2" s="1"/>
      <c r="L2" s="1"/>
      <c r="M2" s="1"/>
    </row>
    <row r="3" spans="1:13" ht="16.5" customHeight="1" thickTop="1">
      <c r="A3" s="1"/>
      <c r="B3" s="5"/>
      <c r="C3" s="5"/>
      <c r="D3" s="5"/>
      <c r="E3" s="5"/>
      <c r="F3" s="5"/>
      <c r="G3" s="2"/>
      <c r="H3" s="1"/>
      <c r="I3" s="1"/>
      <c r="J3" s="1"/>
      <c r="K3" s="1"/>
      <c r="L3" s="1"/>
      <c r="M3" s="1"/>
    </row>
    <row r="4" spans="1:13" ht="16.5" customHeight="1">
      <c r="A4" s="1"/>
      <c r="B4" s="2" t="s">
        <v>0</v>
      </c>
      <c r="C4" s="2"/>
      <c r="D4" s="2"/>
      <c r="E4" s="2"/>
      <c r="F4" s="2"/>
      <c r="G4" s="2"/>
      <c r="H4" s="1"/>
      <c r="I4" s="1"/>
      <c r="J4" s="1"/>
      <c r="K4" s="1"/>
      <c r="L4" s="1"/>
      <c r="M4" s="1"/>
    </row>
    <row r="5" spans="1:13" ht="16.5" customHeight="1">
      <c r="A5" s="1"/>
      <c r="B5" s="2"/>
      <c r="C5" s="2"/>
      <c r="D5" s="2"/>
      <c r="E5" s="2"/>
      <c r="F5" s="6" t="s">
        <v>64</v>
      </c>
      <c r="G5" s="2"/>
      <c r="H5" s="1"/>
      <c r="I5" s="1"/>
      <c r="J5" s="1"/>
      <c r="K5" s="1"/>
      <c r="L5" s="1"/>
      <c r="M5" s="1"/>
    </row>
    <row r="6" spans="1:13" ht="16.5" customHeight="1" thickBot="1" thickTop="1">
      <c r="A6" s="1"/>
      <c r="B6" s="7" t="s">
        <v>1</v>
      </c>
      <c r="C6" s="5"/>
      <c r="D6" s="8" t="s">
        <v>2</v>
      </c>
      <c r="E6" s="5"/>
      <c r="F6" s="9">
        <v>24</v>
      </c>
      <c r="G6" s="10"/>
      <c r="H6" s="1"/>
      <c r="I6" s="1"/>
      <c r="J6" s="1"/>
      <c r="K6" s="1"/>
      <c r="L6" s="1"/>
      <c r="M6" s="1"/>
    </row>
    <row r="7" spans="1:13" ht="16.5" customHeight="1" thickBot="1">
      <c r="A7" s="1"/>
      <c r="B7" s="11"/>
      <c r="C7" s="12"/>
      <c r="D7" s="13" t="s">
        <v>3</v>
      </c>
      <c r="E7" s="18" t="s">
        <v>65</v>
      </c>
      <c r="F7" s="15" t="s">
        <v>69</v>
      </c>
      <c r="G7" s="16"/>
      <c r="H7" s="1"/>
      <c r="I7" s="1"/>
      <c r="J7" s="1"/>
      <c r="K7" s="1"/>
      <c r="L7" s="1"/>
      <c r="M7" s="1"/>
    </row>
    <row r="8" spans="1:13" ht="16.5" customHeight="1">
      <c r="A8" s="1"/>
      <c r="B8" s="17" t="s">
        <v>4</v>
      </c>
      <c r="C8" s="18" t="s">
        <v>5</v>
      </c>
      <c r="D8" s="19">
        <v>1.065</v>
      </c>
      <c r="E8" s="14">
        <f aca="true" t="shared" si="0" ref="E8:E13">IF(D8="","",ROUND(D8*10,2))</f>
        <v>10.65</v>
      </c>
      <c r="F8" s="20">
        <f>IF(D8="","",IF(F$6=30,79,IF(F$6=27,76,IF(F$6=24,73,IF(F$6=21,70,"確認")))))</f>
        <v>73</v>
      </c>
      <c r="G8" s="16"/>
      <c r="H8" s="1"/>
      <c r="I8" s="1"/>
      <c r="J8" s="1"/>
      <c r="K8" s="1"/>
      <c r="L8" s="1"/>
      <c r="M8" s="1"/>
    </row>
    <row r="9" spans="1:13" ht="16.5" customHeight="1">
      <c r="A9" s="1"/>
      <c r="B9" s="16"/>
      <c r="C9" s="21" t="s">
        <v>6</v>
      </c>
      <c r="D9" s="22">
        <v>1.065</v>
      </c>
      <c r="E9" s="23">
        <f t="shared" si="0"/>
        <v>10.65</v>
      </c>
      <c r="F9" s="24">
        <f>IF(D9="","",IF(F$6=30,79,IF(F$6=27,76,IF(F$6=24,73,IF(F$6=21,70,"確認")))))</f>
        <v>73</v>
      </c>
      <c r="G9" s="16"/>
      <c r="H9" s="1"/>
      <c r="I9" s="1"/>
      <c r="J9" s="1"/>
      <c r="K9" s="1"/>
      <c r="L9" s="1"/>
      <c r="M9" s="1"/>
    </row>
    <row r="10" spans="1:13" ht="16.5" customHeight="1" thickBot="1">
      <c r="A10" s="1"/>
      <c r="B10" s="16"/>
      <c r="C10" s="21" t="s">
        <v>7</v>
      </c>
      <c r="D10" s="22"/>
      <c r="E10" s="23">
        <f t="shared" si="0"/>
      </c>
      <c r="F10" s="24">
        <f>IF(D10="","",IF(F$6=30,79,IF(F$6=27,76,IF(F$6=24,73,IF(F$6=21,70,"確認")))))</f>
      </c>
      <c r="G10" s="16"/>
      <c r="H10" s="1"/>
      <c r="I10" s="1"/>
      <c r="J10" s="1"/>
      <c r="K10" s="1"/>
      <c r="L10" s="1"/>
      <c r="M10" s="1"/>
    </row>
    <row r="11" spans="1:13" ht="16.5" customHeight="1">
      <c r="A11" s="1"/>
      <c r="B11" s="17" t="s">
        <v>8</v>
      </c>
      <c r="C11" s="18" t="s">
        <v>5</v>
      </c>
      <c r="D11" s="19">
        <v>0.36</v>
      </c>
      <c r="E11" s="14">
        <f t="shared" si="0"/>
        <v>3.6</v>
      </c>
      <c r="F11" s="14" t="s">
        <v>9</v>
      </c>
      <c r="G11" s="16"/>
      <c r="H11" s="1"/>
      <c r="I11" s="1"/>
      <c r="J11" s="1"/>
      <c r="K11" s="1"/>
      <c r="L11" s="1"/>
      <c r="M11" s="1"/>
    </row>
    <row r="12" spans="1:13" ht="16.5" customHeight="1">
      <c r="A12" s="1"/>
      <c r="B12" s="16"/>
      <c r="C12" s="21" t="s">
        <v>6</v>
      </c>
      <c r="D12" s="22">
        <v>0.36</v>
      </c>
      <c r="E12" s="23">
        <f t="shared" si="0"/>
        <v>3.6</v>
      </c>
      <c r="F12" s="23" t="s">
        <v>9</v>
      </c>
      <c r="G12" s="16"/>
      <c r="H12" s="1"/>
      <c r="I12" s="1"/>
      <c r="J12" s="1"/>
      <c r="K12" s="1"/>
      <c r="L12" s="1"/>
      <c r="M12" s="1"/>
    </row>
    <row r="13" spans="1:13" ht="16.5" customHeight="1" thickBot="1">
      <c r="A13" s="1"/>
      <c r="B13" s="16"/>
      <c r="C13" s="21" t="s">
        <v>7</v>
      </c>
      <c r="D13" s="22"/>
      <c r="E13" s="23">
        <f t="shared" si="0"/>
      </c>
      <c r="F13" s="23" t="s">
        <v>9</v>
      </c>
      <c r="G13" s="16"/>
      <c r="H13" s="1"/>
      <c r="I13" s="1"/>
      <c r="J13" s="1"/>
      <c r="K13" s="1"/>
      <c r="L13" s="1"/>
      <c r="M13" s="1"/>
    </row>
    <row r="14" spans="1:13" ht="16.5" customHeight="1">
      <c r="A14" s="1"/>
      <c r="B14" s="11" t="s">
        <v>10</v>
      </c>
      <c r="C14" s="12" t="s">
        <v>11</v>
      </c>
      <c r="D14" s="12"/>
      <c r="E14" s="12"/>
      <c r="F14" s="25"/>
      <c r="G14" s="16"/>
      <c r="H14" s="1"/>
      <c r="I14" s="1"/>
      <c r="J14" s="1"/>
      <c r="K14" s="1"/>
      <c r="L14" s="1"/>
      <c r="M14" s="1"/>
    </row>
    <row r="15" spans="1:13" ht="16.5" customHeight="1">
      <c r="A15" s="1"/>
      <c r="B15" s="16"/>
      <c r="C15" s="26" t="s">
        <v>12</v>
      </c>
      <c r="D15" s="26"/>
      <c r="E15" s="26"/>
      <c r="F15" s="27"/>
      <c r="G15" s="16"/>
      <c r="H15" s="1"/>
      <c r="I15" s="1"/>
      <c r="J15" s="1"/>
      <c r="K15" s="1"/>
      <c r="L15" s="1"/>
      <c r="M15" s="1"/>
    </row>
    <row r="16" spans="1:13" ht="16.5" customHeight="1">
      <c r="A16" s="1"/>
      <c r="B16" s="16"/>
      <c r="C16" s="26" t="s">
        <v>13</v>
      </c>
      <c r="D16" s="26"/>
      <c r="E16" s="26"/>
      <c r="F16" s="27"/>
      <c r="G16" s="16"/>
      <c r="H16" s="1"/>
      <c r="I16" s="1"/>
      <c r="J16" s="1"/>
      <c r="K16" s="1"/>
      <c r="L16" s="1"/>
      <c r="M16" s="1"/>
    </row>
    <row r="17" spans="1:13" ht="16.5" customHeight="1">
      <c r="A17" s="1"/>
      <c r="B17" s="16"/>
      <c r="C17" s="26" t="s">
        <v>76</v>
      </c>
      <c r="D17" s="26"/>
      <c r="E17" s="26"/>
      <c r="F17" s="27"/>
      <c r="G17" s="16"/>
      <c r="H17" s="1"/>
      <c r="I17" s="1"/>
      <c r="J17" s="1"/>
      <c r="K17" s="1"/>
      <c r="L17" s="1"/>
      <c r="M17" s="1"/>
    </row>
    <row r="18" spans="1:13" ht="16.5" customHeight="1">
      <c r="A18" s="1"/>
      <c r="B18" s="16"/>
      <c r="C18" s="26"/>
      <c r="D18" s="26"/>
      <c r="E18" s="26"/>
      <c r="F18" s="27"/>
      <c r="G18" s="16"/>
      <c r="H18" s="1"/>
      <c r="I18" s="1"/>
      <c r="J18" s="1"/>
      <c r="K18" s="1"/>
      <c r="L18" s="1"/>
      <c r="M18" s="1"/>
    </row>
    <row r="19" spans="1:13" ht="16.5" customHeight="1">
      <c r="A19" s="1"/>
      <c r="B19" s="10" t="s">
        <v>14</v>
      </c>
      <c r="C19" s="26" t="s">
        <v>15</v>
      </c>
      <c r="D19" s="26"/>
      <c r="E19" s="26"/>
      <c r="F19" s="27"/>
      <c r="G19" s="16"/>
      <c r="H19" s="1"/>
      <c r="I19" s="1"/>
      <c r="J19" s="1"/>
      <c r="K19" s="1"/>
      <c r="L19" s="1"/>
      <c r="M19" s="28"/>
    </row>
    <row r="20" spans="1:13" ht="16.5" customHeight="1">
      <c r="A20" s="1"/>
      <c r="B20" s="16"/>
      <c r="C20" s="26"/>
      <c r="D20" s="26"/>
      <c r="E20" s="26"/>
      <c r="F20" s="27"/>
      <c r="G20" s="16"/>
      <c r="H20" s="1"/>
      <c r="I20" s="1"/>
      <c r="J20" s="1"/>
      <c r="K20" s="1"/>
      <c r="L20" s="1"/>
      <c r="M20" s="1"/>
    </row>
    <row r="21" spans="1:13" ht="16.5" customHeight="1">
      <c r="A21" s="1"/>
      <c r="B21" s="16"/>
      <c r="C21" s="26" t="s">
        <v>77</v>
      </c>
      <c r="D21" s="26"/>
      <c r="E21" s="26"/>
      <c r="F21" s="27"/>
      <c r="G21" s="16"/>
      <c r="H21" s="1"/>
      <c r="I21" s="1"/>
      <c r="J21" s="1"/>
      <c r="K21" s="1"/>
      <c r="L21" s="1"/>
      <c r="M21" s="1"/>
    </row>
    <row r="22" spans="1:13" ht="16.5" customHeight="1" thickBot="1">
      <c r="A22" s="1"/>
      <c r="B22" s="16"/>
      <c r="C22" s="26"/>
      <c r="D22" s="26"/>
      <c r="E22" s="26"/>
      <c r="F22" s="26"/>
      <c r="G22" s="16"/>
      <c r="H22" s="1"/>
      <c r="I22" s="1"/>
      <c r="J22" s="1"/>
      <c r="K22" s="1"/>
      <c r="L22" s="1"/>
      <c r="M22" s="1"/>
    </row>
    <row r="23" spans="1:13" ht="16.5" customHeight="1" thickBot="1">
      <c r="A23" s="1"/>
      <c r="B23" s="11" t="s">
        <v>16</v>
      </c>
      <c r="C23" s="18" t="s">
        <v>17</v>
      </c>
      <c r="D23" s="18" t="s">
        <v>18</v>
      </c>
      <c r="E23" s="29" t="s">
        <v>19</v>
      </c>
      <c r="F23" s="29" t="s">
        <v>20</v>
      </c>
      <c r="G23" s="16"/>
      <c r="H23" s="1"/>
      <c r="I23" s="1"/>
      <c r="J23" s="1"/>
      <c r="K23" s="1"/>
      <c r="L23" s="1"/>
      <c r="M23" s="1"/>
    </row>
    <row r="24" spans="1:13" ht="16.5" customHeight="1" thickBot="1">
      <c r="A24" s="1"/>
      <c r="B24" s="30" t="s">
        <v>21</v>
      </c>
      <c r="C24" s="13" t="s">
        <v>22</v>
      </c>
      <c r="D24" s="31">
        <v>1255</v>
      </c>
      <c r="E24" s="32">
        <v>1235</v>
      </c>
      <c r="F24" s="32"/>
      <c r="G24" s="16"/>
      <c r="H24" s="1"/>
      <c r="I24" s="1"/>
      <c r="J24" s="1"/>
      <c r="K24" s="1"/>
      <c r="L24" s="1"/>
      <c r="M24" s="1"/>
    </row>
    <row r="25" spans="1:13" ht="16.5" customHeight="1">
      <c r="A25" s="1"/>
      <c r="B25" s="33" t="s">
        <v>23</v>
      </c>
      <c r="C25" s="15" t="s">
        <v>66</v>
      </c>
      <c r="D25" s="34">
        <f>IF($E8="","",ROUND($E8,3))</f>
        <v>10.65</v>
      </c>
      <c r="E25" s="35">
        <f>IF($E9="","",ROUND($E9,3))</f>
        <v>10.65</v>
      </c>
      <c r="F25" s="35">
        <f>IF($E10="","",ROUND($E10,3))</f>
      </c>
      <c r="G25" s="16"/>
      <c r="H25" s="1"/>
      <c r="I25" s="1"/>
      <c r="J25" s="1"/>
      <c r="K25" s="1"/>
      <c r="L25" s="1"/>
      <c r="M25" s="1"/>
    </row>
    <row r="26" spans="1:13" ht="16.5" customHeight="1" thickBot="1">
      <c r="A26" s="1"/>
      <c r="B26" s="36" t="s">
        <v>24</v>
      </c>
      <c r="C26" s="77" t="s">
        <v>66</v>
      </c>
      <c r="D26" s="38">
        <f>IF($E11="","",ROUND($E11,3))</f>
        <v>3.6</v>
      </c>
      <c r="E26" s="39">
        <f>IF($E12="","",ROUND($E12,3))</f>
        <v>3.6</v>
      </c>
      <c r="F26" s="39">
        <f>IF($E13="","",ROUND($E13,3))</f>
      </c>
      <c r="G26" s="16"/>
      <c r="H26" s="1"/>
      <c r="I26" s="1"/>
      <c r="J26" s="1"/>
      <c r="K26" s="1"/>
      <c r="L26" s="1"/>
      <c r="M26" s="1"/>
    </row>
    <row r="27" spans="1:13" ht="16.5" customHeight="1">
      <c r="A27" s="1"/>
      <c r="B27" s="30" t="s">
        <v>25</v>
      </c>
      <c r="C27" s="13" t="s">
        <v>22</v>
      </c>
      <c r="D27" s="31">
        <v>1200</v>
      </c>
      <c r="E27" s="32">
        <v>1200</v>
      </c>
      <c r="F27" s="32"/>
      <c r="G27" s="16"/>
      <c r="H27" s="1"/>
      <c r="I27" s="1"/>
      <c r="J27" s="1"/>
      <c r="K27" s="1"/>
      <c r="L27" s="1"/>
      <c r="M27" s="1"/>
    </row>
    <row r="28" spans="1:13" ht="16.5" customHeight="1">
      <c r="A28" s="1"/>
      <c r="B28" s="40" t="s">
        <v>26</v>
      </c>
      <c r="C28" s="41" t="s">
        <v>22</v>
      </c>
      <c r="D28" s="42">
        <v>194</v>
      </c>
      <c r="E28" s="43">
        <v>194</v>
      </c>
      <c r="F28" s="43"/>
      <c r="G28" s="16"/>
      <c r="H28" s="1"/>
      <c r="I28" s="1"/>
      <c r="J28" s="1"/>
      <c r="K28" s="1"/>
      <c r="L28" s="1"/>
      <c r="M28" s="1"/>
    </row>
    <row r="29" spans="1:13" ht="16.5" customHeight="1">
      <c r="A29" s="1"/>
      <c r="B29" s="40" t="s">
        <v>27</v>
      </c>
      <c r="C29" s="41" t="s">
        <v>22</v>
      </c>
      <c r="D29" s="42">
        <v>250</v>
      </c>
      <c r="E29" s="43">
        <v>250</v>
      </c>
      <c r="F29" s="43"/>
      <c r="G29" s="16"/>
      <c r="H29" s="1"/>
      <c r="I29" s="1"/>
      <c r="J29" s="1"/>
      <c r="K29" s="1"/>
      <c r="L29" s="1"/>
      <c r="M29" s="1"/>
    </row>
    <row r="30" spans="1:13" ht="16.5" customHeight="1" thickBot="1">
      <c r="A30" s="1"/>
      <c r="B30" s="40" t="s">
        <v>28</v>
      </c>
      <c r="C30" s="41" t="s">
        <v>22</v>
      </c>
      <c r="D30" s="42">
        <v>165</v>
      </c>
      <c r="E30" s="43">
        <v>165</v>
      </c>
      <c r="F30" s="43"/>
      <c r="G30" s="16"/>
      <c r="H30" s="1"/>
      <c r="I30" s="1"/>
      <c r="J30" s="1"/>
      <c r="K30" s="1"/>
      <c r="L30" s="1"/>
      <c r="M30" s="1"/>
    </row>
    <row r="31" spans="1:13" ht="16.5" customHeight="1">
      <c r="A31" s="1"/>
      <c r="B31" s="11" t="s">
        <v>29</v>
      </c>
      <c r="C31" s="18" t="s">
        <v>22</v>
      </c>
      <c r="D31" s="14">
        <f>IF(D24="","",ROUNDUP((D28*D29*0.5/D29)+D30,-1))</f>
        <v>270</v>
      </c>
      <c r="E31" s="44">
        <f>IF(E24="","",ROUNDUP((E28*E29*0.5/E29)+E30,-1))</f>
        <v>270</v>
      </c>
      <c r="F31" s="44">
        <f>IF(F24="","",ROUNDUP((F28*F29*0.5/F29)+F30,-1))</f>
      </c>
      <c r="G31" s="16"/>
      <c r="H31" s="1"/>
      <c r="I31" s="1"/>
      <c r="J31" s="1"/>
      <c r="K31" s="1"/>
      <c r="L31" s="1"/>
      <c r="M31" s="1"/>
    </row>
    <row r="32" spans="1:13" ht="16.5" customHeight="1">
      <c r="A32" s="1"/>
      <c r="B32" s="45" t="s">
        <v>30</v>
      </c>
      <c r="C32" s="21" t="s">
        <v>31</v>
      </c>
      <c r="D32" s="46">
        <f>IF(D24="","",ROUND(((D31*10^-1)-5)*0.875,1))</f>
        <v>19.3</v>
      </c>
      <c r="E32" s="47">
        <f>IF(E24="","",ROUND(((E31*10^-1)-5)*0.875,1))</f>
        <v>19.3</v>
      </c>
      <c r="F32" s="47">
        <f>IF(F24="","",ROUND(((F31*10^-1)-5)*0.875,1))</f>
      </c>
      <c r="G32" s="16"/>
      <c r="H32" s="1"/>
      <c r="I32" s="1"/>
      <c r="J32" s="1"/>
      <c r="K32" s="1"/>
      <c r="L32" s="1"/>
      <c r="M32" s="1"/>
    </row>
    <row r="33" spans="1:13" ht="16.5" customHeight="1">
      <c r="A33" s="1"/>
      <c r="B33" s="45" t="s">
        <v>32</v>
      </c>
      <c r="C33" s="21" t="s">
        <v>67</v>
      </c>
      <c r="D33" s="46">
        <f>IF(D24="","",ROUND(D25*D29*10^-3,3))</f>
        <v>2.663</v>
      </c>
      <c r="E33" s="47">
        <f>IF(E24="","",ROUND(E25*E29*10^-3,3))</f>
        <v>2.663</v>
      </c>
      <c r="F33" s="47">
        <f>IF(F24="","",ROUND(F25*F29*10^-3,3))</f>
      </c>
      <c r="G33" s="16"/>
      <c r="H33" s="1"/>
      <c r="I33" s="1"/>
      <c r="J33" s="1"/>
      <c r="K33" s="1"/>
      <c r="L33" s="1"/>
      <c r="M33" s="1"/>
    </row>
    <row r="34" spans="1:13" ht="16.5" customHeight="1" thickBot="1">
      <c r="A34" s="1"/>
      <c r="B34" s="45" t="s">
        <v>33</v>
      </c>
      <c r="C34" s="21" t="s">
        <v>68</v>
      </c>
      <c r="D34" s="46">
        <f>IF(D24="","",ROUND(D26*D27*D29*10^-3*10^-3,3))</f>
        <v>1.08</v>
      </c>
      <c r="E34" s="47">
        <f>IF(E24="","",ROUND(E26*E27*E29*10^-3*10^-3,3))</f>
        <v>1.08</v>
      </c>
      <c r="F34" s="47">
        <f>IF(F24="","",ROUND(F26*F27*F29*10^-3*10^-3,3))</f>
      </c>
      <c r="G34" s="16"/>
      <c r="H34" s="1"/>
      <c r="I34" s="1"/>
      <c r="J34" s="1"/>
      <c r="K34" s="1"/>
      <c r="L34" s="1"/>
      <c r="M34" s="1"/>
    </row>
    <row r="35" spans="1:13" ht="16.5" customHeight="1" thickBot="1">
      <c r="A35" s="1"/>
      <c r="B35" s="30" t="s">
        <v>34</v>
      </c>
      <c r="C35" s="48"/>
      <c r="D35" s="49">
        <v>1.35</v>
      </c>
      <c r="E35" s="50">
        <v>1.35</v>
      </c>
      <c r="F35" s="50"/>
      <c r="G35" s="16"/>
      <c r="H35" s="1"/>
      <c r="I35" s="1"/>
      <c r="J35" s="1"/>
      <c r="K35" s="1"/>
      <c r="L35" s="1"/>
      <c r="M35" s="1"/>
    </row>
    <row r="36" spans="1:13" ht="16.5" customHeight="1">
      <c r="A36" s="1"/>
      <c r="B36" s="11" t="s">
        <v>35</v>
      </c>
      <c r="C36" s="18" t="s">
        <v>70</v>
      </c>
      <c r="D36" s="51">
        <f>IF(D24="","",ROUND((D33*(D24*10^-3)^2/2+D34*D24*10^-3)*D35,2))</f>
        <v>4.66</v>
      </c>
      <c r="E36" s="52">
        <f>IF(E24="","",ROUND((E33*(E24*10^-3)^2/2+E34*E24*10^-3)*E35,2))</f>
        <v>4.54</v>
      </c>
      <c r="F36" s="52">
        <f>IF(F24="","",ROUND((F33*(F24*10^-3)^2/2+F34*F24*10^-3)*F35,2))</f>
      </c>
      <c r="G36" s="16"/>
      <c r="H36" s="1"/>
      <c r="I36" s="1"/>
      <c r="J36" s="1"/>
      <c r="K36" s="1"/>
      <c r="L36" s="1"/>
      <c r="M36" s="1"/>
    </row>
    <row r="37" spans="1:13" ht="16.5" customHeight="1">
      <c r="A37" s="1"/>
      <c r="B37" s="45" t="s">
        <v>36</v>
      </c>
      <c r="C37" s="21" t="s">
        <v>71</v>
      </c>
      <c r="D37" s="46">
        <f>IF(D24="","",ROUND((D33*D24*10^-3+D34*D24*10^-3)*D35,2))</f>
        <v>6.34</v>
      </c>
      <c r="E37" s="47">
        <f>IF(E24="","",ROUND((E33*E24*10^-3+E34*E24*10^-3)*E35,2))</f>
        <v>6.24</v>
      </c>
      <c r="F37" s="47">
        <f>IF(F24="","",ROUND((F33*F24*10^-3+F34*F24*10^-3)*F35,2))</f>
      </c>
      <c r="G37" s="16"/>
      <c r="H37" s="1"/>
      <c r="I37" s="1"/>
      <c r="J37" s="1"/>
      <c r="K37" s="1"/>
      <c r="L37" s="1"/>
      <c r="M37" s="1"/>
    </row>
    <row r="38" spans="1:13" ht="16.5" customHeight="1">
      <c r="A38" s="1"/>
      <c r="B38" s="45" t="s">
        <v>37</v>
      </c>
      <c r="C38" s="21" t="s">
        <v>72</v>
      </c>
      <c r="D38" s="46">
        <f>IF(D24="","",ROUND(D36*10^2/(19.5*D32),2))</f>
        <v>1.24</v>
      </c>
      <c r="E38" s="47">
        <f>IF(E24="","",ROUND(E36*10^2/(19.5*E32),2))</f>
        <v>1.21</v>
      </c>
      <c r="F38" s="47">
        <f>IF(F24="","",ROUND(F36*10^2/(19.5*F32),2))</f>
      </c>
      <c r="G38" s="16"/>
      <c r="H38" s="1"/>
      <c r="I38" s="1"/>
      <c r="J38" s="1"/>
      <c r="K38" s="1"/>
      <c r="L38" s="1"/>
      <c r="M38" s="1"/>
    </row>
    <row r="39" spans="1:13" ht="16.5" customHeight="1">
      <c r="A39" s="1"/>
      <c r="B39" s="45" t="s">
        <v>38</v>
      </c>
      <c r="C39" s="21" t="s">
        <v>31</v>
      </c>
      <c r="D39" s="46">
        <f>IF(D24="","",ROUND(D37*10^3/(140*D32),2))</f>
        <v>2.35</v>
      </c>
      <c r="E39" s="47">
        <f>IF(E24="","",ROUND(E37*10^3/(140*E32),2))</f>
        <v>2.31</v>
      </c>
      <c r="F39" s="47">
        <f>IF(F24="","",ROUND(F37*10^3/(140*F32),2))</f>
      </c>
      <c r="G39" s="16"/>
      <c r="H39" s="1"/>
      <c r="I39" s="1"/>
      <c r="J39" s="1"/>
      <c r="K39" s="1"/>
      <c r="L39" s="1"/>
      <c r="M39" s="1"/>
    </row>
    <row r="40" spans="1:13" ht="16.5" customHeight="1" thickBot="1">
      <c r="A40" s="1"/>
      <c r="B40" s="45" t="s">
        <v>39</v>
      </c>
      <c r="C40" s="21" t="s">
        <v>73</v>
      </c>
      <c r="D40" s="46">
        <f>IF(D24="","",ROUND(D37*10^3/(D29*10^-1*D32),2))</f>
        <v>13.14</v>
      </c>
      <c r="E40" s="47">
        <f>IF(E24="","",ROUND(E37*10^3/(E29*10^-1*E32),2))</f>
        <v>12.93</v>
      </c>
      <c r="F40" s="47">
        <f>IF(F24="","",ROUND(F37*10^3/(F29*10^-1*F32),2))</f>
      </c>
      <c r="G40" s="16"/>
      <c r="H40" s="1"/>
      <c r="I40" s="1"/>
      <c r="J40" s="1"/>
      <c r="K40" s="1"/>
      <c r="L40" s="1"/>
      <c r="M40" s="1"/>
    </row>
    <row r="41" spans="1:13" ht="16.5" customHeight="1" thickBot="1">
      <c r="A41" s="1"/>
      <c r="B41" s="53" t="s">
        <v>74</v>
      </c>
      <c r="C41" s="54"/>
      <c r="D41" s="55" t="str">
        <f>IF(F8="","",IF(F8&gt;=D40,"OK","再検討"))</f>
        <v>OK</v>
      </c>
      <c r="E41" s="56" t="str">
        <f>IF(F9="","",IF(F9&gt;=E40,"OK","再検討"))</f>
        <v>OK</v>
      </c>
      <c r="F41" s="56">
        <f>IF(F10="","",IF(F10&gt;=F40,"OK","再検討"))</f>
      </c>
      <c r="G41" s="16"/>
      <c r="H41" s="1"/>
      <c r="I41" s="1"/>
      <c r="J41" s="1"/>
      <c r="K41" s="1"/>
      <c r="L41" s="1"/>
      <c r="M41" s="1"/>
    </row>
    <row r="42" spans="1:13" ht="16.5" customHeight="1">
      <c r="A42" s="1"/>
      <c r="B42" s="33" t="s">
        <v>40</v>
      </c>
      <c r="C42" s="15" t="s">
        <v>41</v>
      </c>
      <c r="D42" s="15">
        <f>IF(D24="","",MAX(ROUNDUP(D39/3,0),ROUNDUP(D38/0.71,0)))</f>
        <v>2</v>
      </c>
      <c r="E42" s="57">
        <f>IF(E24="","",MAX(ROUNDUP(E39/3,0),ROUNDUP(E38/0.71,0)))</f>
        <v>2</v>
      </c>
      <c r="F42" s="58">
        <f>IF(F24="","",MAX(ROUNDUP(F39/3,0),ROUNDUP(F38/0.71,0)))</f>
      </c>
      <c r="G42" s="16"/>
      <c r="H42" s="1"/>
      <c r="I42" s="1"/>
      <c r="J42" s="1"/>
      <c r="K42" s="1"/>
      <c r="L42" s="1"/>
      <c r="M42" s="1"/>
    </row>
    <row r="43" spans="1:13" ht="16.5" customHeight="1" thickBot="1">
      <c r="A43" s="1"/>
      <c r="B43" s="59"/>
      <c r="C43" s="37" t="s">
        <v>42</v>
      </c>
      <c r="D43" s="37">
        <f>IF(D24="","",MAX(ROUNDUP(D39/4,0),ROUNDUP(D38/1.27,0)))</f>
        <v>1</v>
      </c>
      <c r="E43" s="60">
        <f>IF(E24="","",MAX(ROUNDUP(E39/4,0),ROUNDUP(E38/1.27,0)))</f>
        <v>1</v>
      </c>
      <c r="F43" s="61">
        <f>IF(F24="","",MAX(ROUNDUP(F39/4,0),ROUNDUP(F38/1.27,0)))</f>
      </c>
      <c r="G43" s="16"/>
      <c r="H43" s="1"/>
      <c r="I43" s="1"/>
      <c r="J43" s="1"/>
      <c r="K43" s="1"/>
      <c r="L43" s="1"/>
      <c r="M43" s="1"/>
    </row>
    <row r="44" spans="1:13" ht="16.5" customHeight="1" thickBot="1">
      <c r="A44" s="1"/>
      <c r="B44" s="53" t="s">
        <v>43</v>
      </c>
      <c r="C44" s="54"/>
      <c r="D44" s="62" t="s">
        <v>44</v>
      </c>
      <c r="E44" s="63" t="s">
        <v>44</v>
      </c>
      <c r="F44" s="63"/>
      <c r="G44" s="16"/>
      <c r="H44" s="1"/>
      <c r="I44" s="1"/>
      <c r="J44" s="1"/>
      <c r="K44" s="1"/>
      <c r="L44" s="1"/>
      <c r="M44" s="1"/>
    </row>
    <row r="45" spans="1:13" ht="16.5" customHeight="1" thickBot="1">
      <c r="A45" s="1"/>
      <c r="B45" s="11" t="s">
        <v>45</v>
      </c>
      <c r="C45" s="14" t="s">
        <v>46</v>
      </c>
      <c r="D45" s="12"/>
      <c r="E45" s="12"/>
      <c r="F45" s="12"/>
      <c r="G45" s="16"/>
      <c r="H45" s="1"/>
      <c r="I45" s="1"/>
      <c r="J45" s="1"/>
      <c r="K45" s="1"/>
      <c r="L45" s="1"/>
      <c r="M45" s="1"/>
    </row>
    <row r="46" spans="1:13" ht="16.5" customHeight="1">
      <c r="A46" s="1"/>
      <c r="B46" s="11"/>
      <c r="C46" s="2" t="s">
        <v>47</v>
      </c>
      <c r="D46" s="2"/>
      <c r="E46" s="2"/>
      <c r="F46" s="2"/>
      <c r="G46" s="16"/>
      <c r="H46" s="1"/>
      <c r="I46" s="1"/>
      <c r="J46" s="1"/>
      <c r="K46" s="1"/>
      <c r="L46" s="1"/>
      <c r="M46" s="1"/>
    </row>
    <row r="47" spans="1:13" ht="16.5" customHeight="1">
      <c r="A47" s="1"/>
      <c r="B47" s="16"/>
      <c r="C47" s="2"/>
      <c r="D47" s="2"/>
      <c r="E47" s="2"/>
      <c r="F47" s="64" t="s">
        <v>48</v>
      </c>
      <c r="G47" s="16"/>
      <c r="H47" s="1"/>
      <c r="I47" s="1"/>
      <c r="J47" s="1"/>
      <c r="K47" s="1"/>
      <c r="L47" s="1"/>
      <c r="M47" s="1"/>
    </row>
    <row r="48" spans="1:13" ht="16.5" customHeight="1">
      <c r="A48" s="1"/>
      <c r="B48" s="16"/>
      <c r="C48" s="2"/>
      <c r="D48" s="2"/>
      <c r="E48" s="2" t="s">
        <v>49</v>
      </c>
      <c r="F48" s="65" t="s">
        <v>50</v>
      </c>
      <c r="G48" s="16"/>
      <c r="H48" s="1"/>
      <c r="I48" s="1"/>
      <c r="J48" s="1"/>
      <c r="K48" s="1"/>
      <c r="L48" s="1"/>
      <c r="M48" s="1"/>
    </row>
    <row r="49" spans="1:13" ht="16.5" customHeight="1">
      <c r="A49" s="1"/>
      <c r="B49" s="16" t="s">
        <v>51</v>
      </c>
      <c r="C49" s="2"/>
      <c r="D49" s="2"/>
      <c r="E49" s="2"/>
      <c r="F49" s="65" t="s">
        <v>52</v>
      </c>
      <c r="G49" s="16"/>
      <c r="H49" s="1"/>
      <c r="I49" s="1"/>
      <c r="J49" s="1"/>
      <c r="K49" s="1"/>
      <c r="L49" s="1"/>
      <c r="M49" s="1"/>
    </row>
    <row r="50" spans="1:13" ht="16.5" customHeight="1">
      <c r="A50" s="1"/>
      <c r="B50" s="66">
        <f>ROUND(D24,0)</f>
        <v>1255</v>
      </c>
      <c r="C50" s="67" t="s">
        <v>53</v>
      </c>
      <c r="D50" s="2"/>
      <c r="E50" s="6" t="s">
        <v>54</v>
      </c>
      <c r="F50" s="64" t="s">
        <v>48</v>
      </c>
      <c r="G50" s="16"/>
      <c r="H50" s="1"/>
      <c r="I50" s="1"/>
      <c r="J50" s="1"/>
      <c r="K50" s="1"/>
      <c r="L50" s="1"/>
      <c r="M50" s="1"/>
    </row>
    <row r="51" spans="1:13" ht="16.5" customHeight="1">
      <c r="A51" s="1"/>
      <c r="B51" s="66">
        <f>ROUND(E24,0)</f>
        <v>1235</v>
      </c>
      <c r="C51" s="67" t="s">
        <v>55</v>
      </c>
      <c r="D51" s="2"/>
      <c r="E51" s="6"/>
      <c r="F51" s="65" t="s">
        <v>50</v>
      </c>
      <c r="G51" s="16"/>
      <c r="H51" s="1"/>
      <c r="I51" s="1"/>
      <c r="J51" s="1"/>
      <c r="K51" s="1"/>
      <c r="L51" s="1"/>
      <c r="M51" s="1"/>
    </row>
    <row r="52" spans="1:13" ht="16.5" customHeight="1">
      <c r="A52" s="1"/>
      <c r="B52" s="66">
        <f>ROUND(F24,0)</f>
        <v>0</v>
      </c>
      <c r="C52" s="67" t="s">
        <v>56</v>
      </c>
      <c r="D52" s="2"/>
      <c r="E52" s="2"/>
      <c r="F52" s="65" t="s">
        <v>52</v>
      </c>
      <c r="G52" s="16"/>
      <c r="H52" s="1"/>
      <c r="I52" s="1"/>
      <c r="J52" s="1"/>
      <c r="K52" s="1"/>
      <c r="L52" s="1"/>
      <c r="M52" s="1"/>
    </row>
    <row r="53" spans="1:13" ht="16.5" customHeight="1">
      <c r="A53" s="1"/>
      <c r="B53" s="45"/>
      <c r="C53" s="2"/>
      <c r="D53" s="2"/>
      <c r="E53" s="2"/>
      <c r="F53" s="68"/>
      <c r="G53" s="16"/>
      <c r="H53" s="1"/>
      <c r="I53" s="1"/>
      <c r="J53" s="1"/>
      <c r="K53" s="1"/>
      <c r="L53" s="1"/>
      <c r="M53" s="1"/>
    </row>
    <row r="54" spans="1:13" ht="16.5" customHeight="1">
      <c r="A54" s="1"/>
      <c r="B54" s="16"/>
      <c r="C54" s="2"/>
      <c r="D54" s="2" t="s">
        <v>57</v>
      </c>
      <c r="E54" s="69">
        <f>ROUND(D29,0)</f>
        <v>250</v>
      </c>
      <c r="F54" s="70"/>
      <c r="G54" s="16"/>
      <c r="H54" s="1"/>
      <c r="I54" s="1"/>
      <c r="J54" s="1"/>
      <c r="K54" s="1"/>
      <c r="L54" s="1"/>
      <c r="M54" s="1"/>
    </row>
    <row r="55" spans="1:13" ht="16.5" customHeight="1">
      <c r="A55" s="1"/>
      <c r="B55" s="16"/>
      <c r="C55" s="2"/>
      <c r="D55" s="2"/>
      <c r="E55" s="71" t="s">
        <v>58</v>
      </c>
      <c r="F55" s="69" t="str">
        <f>T(D44:D44)</f>
        <v>2-D13</v>
      </c>
      <c r="G55" s="16"/>
      <c r="H55" s="1"/>
      <c r="I55" s="1"/>
      <c r="J55" s="1"/>
      <c r="K55" s="1"/>
      <c r="L55" s="1"/>
      <c r="M55" s="1"/>
    </row>
    <row r="56" spans="1:13" ht="16.5" customHeight="1">
      <c r="A56" s="1"/>
      <c r="B56" s="79"/>
      <c r="C56" s="78" t="s">
        <v>78</v>
      </c>
      <c r="D56" s="2"/>
      <c r="E56" s="2"/>
      <c r="F56" s="68"/>
      <c r="G56" s="16"/>
      <c r="H56" s="1"/>
      <c r="I56" s="1"/>
      <c r="J56" s="1"/>
      <c r="K56" s="1"/>
      <c r="L56" s="1"/>
      <c r="M56" s="1"/>
    </row>
    <row r="57" spans="1:13" ht="16.5" customHeight="1">
      <c r="A57" s="1"/>
      <c r="B57" s="72" t="s">
        <v>5</v>
      </c>
      <c r="C57" s="69">
        <f>ROUND(D30,0)</f>
        <v>165</v>
      </c>
      <c r="D57" s="70"/>
      <c r="E57" s="2" t="s">
        <v>59</v>
      </c>
      <c r="F57" s="69">
        <f>ROUND(D28,0)</f>
        <v>194</v>
      </c>
      <c r="G57" s="16"/>
      <c r="H57" s="1"/>
      <c r="I57" s="1"/>
      <c r="J57" s="1"/>
      <c r="K57" s="1"/>
      <c r="L57" s="1"/>
      <c r="M57" s="1"/>
    </row>
    <row r="58" spans="1:13" ht="16.5" customHeight="1">
      <c r="A58" s="1"/>
      <c r="B58" s="72" t="s">
        <v>6</v>
      </c>
      <c r="C58" s="69">
        <f>ROUND(E30,0)</f>
        <v>165</v>
      </c>
      <c r="D58" s="70"/>
      <c r="E58" s="2"/>
      <c r="F58" s="68"/>
      <c r="G58" s="16"/>
      <c r="H58" s="1"/>
      <c r="I58" s="1"/>
      <c r="J58" s="1"/>
      <c r="K58" s="1"/>
      <c r="L58" s="1"/>
      <c r="M58" s="1"/>
    </row>
    <row r="59" spans="1:13" ht="16.5" customHeight="1">
      <c r="A59" s="1"/>
      <c r="B59" s="72" t="s">
        <v>7</v>
      </c>
      <c r="C59" s="69">
        <f>ROUND(F30,0)</f>
        <v>0</v>
      </c>
      <c r="D59" s="70"/>
      <c r="E59" s="2" t="s">
        <v>60</v>
      </c>
      <c r="F59" s="64" t="s">
        <v>61</v>
      </c>
      <c r="G59" s="73"/>
      <c r="H59" s="1"/>
      <c r="I59" s="1"/>
      <c r="J59" s="1"/>
      <c r="K59" s="1"/>
      <c r="L59" s="1"/>
      <c r="M59" s="1"/>
    </row>
    <row r="60" spans="1:13" ht="16.5" customHeight="1">
      <c r="A60" s="1"/>
      <c r="B60" s="16"/>
      <c r="C60" s="68"/>
      <c r="D60" s="2"/>
      <c r="E60" s="2"/>
      <c r="F60" s="68"/>
      <c r="G60" s="73"/>
      <c r="H60" s="1"/>
      <c r="I60" s="1"/>
      <c r="J60" s="1"/>
      <c r="K60" s="1"/>
      <c r="L60" s="1"/>
      <c r="M60" s="1"/>
    </row>
    <row r="61" spans="1:13" ht="16.5" customHeight="1">
      <c r="A61" s="1"/>
      <c r="B61" s="79"/>
      <c r="C61" s="26" t="s">
        <v>79</v>
      </c>
      <c r="D61" s="2"/>
      <c r="E61" s="2"/>
      <c r="F61" s="69">
        <f>ROUND(D30,0)</f>
        <v>165</v>
      </c>
      <c r="G61" s="73"/>
      <c r="H61" s="1"/>
      <c r="I61" s="1"/>
      <c r="J61" s="1"/>
      <c r="K61" s="1"/>
      <c r="L61" s="1"/>
      <c r="M61" s="1"/>
    </row>
    <row r="62" spans="1:13" ht="16.5" customHeight="1">
      <c r="A62" s="1"/>
      <c r="B62" s="72" t="s">
        <v>5</v>
      </c>
      <c r="C62" s="69">
        <f>IF(D31="",0,ROUND(D31,0))</f>
        <v>270</v>
      </c>
      <c r="D62" s="70"/>
      <c r="E62" s="2"/>
      <c r="F62" s="68"/>
      <c r="G62" s="73"/>
      <c r="H62" s="1"/>
      <c r="I62" s="1"/>
      <c r="J62" s="1"/>
      <c r="K62" s="1"/>
      <c r="L62" s="1"/>
      <c r="M62" s="1"/>
    </row>
    <row r="63" spans="1:13" ht="16.5" customHeight="1">
      <c r="A63" s="1"/>
      <c r="B63" s="72" t="s">
        <v>6</v>
      </c>
      <c r="C63" s="69">
        <f>IF(E31="",0,ROUND(E31,0))</f>
        <v>270</v>
      </c>
      <c r="D63" s="74" t="s">
        <v>62</v>
      </c>
      <c r="E63" s="75" t="s">
        <v>61</v>
      </c>
      <c r="F63" s="26"/>
      <c r="G63" s="73"/>
      <c r="H63" s="1"/>
      <c r="I63" s="1"/>
      <c r="J63" s="1"/>
      <c r="K63" s="1"/>
      <c r="L63" s="1"/>
      <c r="M63" s="1"/>
    </row>
    <row r="64" spans="1:13" ht="16.5" customHeight="1">
      <c r="A64" s="1"/>
      <c r="B64" s="72" t="s">
        <v>7</v>
      </c>
      <c r="C64" s="69">
        <f>IF(F31="",0,ROUND(F31,0))</f>
        <v>0</v>
      </c>
      <c r="D64" s="70"/>
      <c r="E64" s="68"/>
      <c r="F64" s="2"/>
      <c r="G64" s="73"/>
      <c r="H64" s="1"/>
      <c r="I64" s="1"/>
      <c r="J64" s="1"/>
      <c r="K64" s="1"/>
      <c r="L64" s="1"/>
      <c r="M64" s="1"/>
    </row>
    <row r="65" spans="1:13" ht="14.25">
      <c r="A65" s="1"/>
      <c r="B65" s="76"/>
      <c r="C65" s="76"/>
      <c r="D65" s="76"/>
      <c r="E65" s="76"/>
      <c r="F65" s="76"/>
      <c r="G65" s="1"/>
      <c r="H65" s="1"/>
      <c r="I65" s="1"/>
      <c r="J65" s="1"/>
      <c r="K65" s="1"/>
      <c r="L65" s="1"/>
      <c r="M65" s="1"/>
    </row>
  </sheetData>
  <sheetProtection/>
  <mergeCells count="1">
    <mergeCell ref="C2:F2"/>
  </mergeCells>
  <printOptions horizontalCentered="1"/>
  <pageMargins left="0.39375" right="0.20069444444444445" top="0.2" bottom="0.2125" header="0.512" footer="0.512"/>
  <pageSetup orientation="portrait" paperSize="9" scale="78"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ueno2</cp:lastModifiedBy>
  <cp:lastPrinted>2010-07-26T03:21:54Z</cp:lastPrinted>
  <dcterms:created xsi:type="dcterms:W3CDTF">2011-09-02T11:11:34Z</dcterms:created>
  <dcterms:modified xsi:type="dcterms:W3CDTF">2012-03-04T13:30:07Z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